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450" windowWidth="28245" windowHeight="10740"/>
  </bookViews>
  <sheets>
    <sheet name="Ф2_стр.1" sheetId="2" r:id="rId1"/>
    <sheet name="Ф2_стр.2" sheetId="3" r:id="rId2"/>
  </sheets>
  <externalReferences>
    <externalReference r:id="rId3"/>
  </externalReferences>
  <definedNames>
    <definedName name="_xlnm.Print_Area" localSheetId="0">Ф2_стр.1!$A$1:$J$44</definedName>
    <definedName name="_xlnm.Print_Area" localSheetId="1">Ф2_стр.2!$A$1:$M$17</definedName>
  </definedNames>
  <calcPr calcId="145621" calcOnSave="0" concurrentCalc="0"/>
</workbook>
</file>

<file path=xl/calcChain.xml><?xml version="1.0" encoding="utf-8"?>
<calcChain xmlns="http://schemas.openxmlformats.org/spreadsheetml/2006/main">
  <c r="H22" i="2" l="1"/>
  <c r="I22" i="2"/>
  <c r="L22" i="2"/>
  <c r="BZ17" i="3"/>
  <c r="J22" i="2"/>
  <c r="M22" i="2"/>
  <c r="CM17" i="3"/>
  <c r="BY17" i="3"/>
  <c r="CL17" i="3"/>
  <c r="BX17" i="3"/>
  <c r="CK17" i="3"/>
  <c r="BW17" i="3"/>
  <c r="CJ17" i="3"/>
  <c r="BV17" i="3"/>
  <c r="CI17" i="3"/>
  <c r="BU17" i="3"/>
  <c r="CH17" i="3"/>
  <c r="BT17" i="3"/>
  <c r="CG17" i="3"/>
  <c r="BS17" i="3"/>
  <c r="CF17" i="3"/>
  <c r="BR17" i="3"/>
  <c r="CE17" i="3"/>
  <c r="H30" i="2"/>
  <c r="H31" i="2"/>
  <c r="H29" i="2"/>
  <c r="I29" i="2"/>
  <c r="L29" i="2"/>
  <c r="BZ11" i="3"/>
  <c r="J29" i="2"/>
  <c r="M29" i="2"/>
  <c r="CM11" i="3"/>
  <c r="BY11" i="3"/>
  <c r="CL11" i="3"/>
  <c r="BX11" i="3"/>
  <c r="CK11" i="3"/>
  <c r="BW11" i="3"/>
  <c r="CJ11" i="3"/>
  <c r="BV11" i="3"/>
  <c r="CI11" i="3"/>
  <c r="BU11" i="3"/>
  <c r="CH11" i="3"/>
  <c r="BT11" i="3"/>
  <c r="CG11" i="3"/>
  <c r="BS11" i="3"/>
  <c r="CF11" i="3"/>
  <c r="BR11" i="3"/>
  <c r="CE11" i="3"/>
  <c r="CC11" i="3"/>
  <c r="H27" i="2"/>
  <c r="H28" i="2"/>
  <c r="H26" i="2"/>
  <c r="I26" i="2"/>
  <c r="L26" i="2"/>
  <c r="BZ10" i="3"/>
  <c r="J26" i="2"/>
  <c r="M26" i="2"/>
  <c r="CM10" i="3"/>
  <c r="H23" i="2"/>
  <c r="I23" i="2"/>
  <c r="L23" i="2"/>
  <c r="BZ7" i="3"/>
  <c r="J23" i="2"/>
  <c r="M23" i="2"/>
  <c r="CM7" i="3"/>
  <c r="H24" i="2"/>
  <c r="I24" i="2"/>
  <c r="L24" i="2"/>
  <c r="BZ8" i="3"/>
  <c r="J24" i="2"/>
  <c r="M24" i="2"/>
  <c r="CM8" i="3"/>
  <c r="H25" i="2"/>
  <c r="I25" i="2"/>
  <c r="L25" i="2"/>
  <c r="BZ9" i="3"/>
  <c r="J25" i="2"/>
  <c r="M25" i="2"/>
  <c r="CM9" i="3"/>
  <c r="CM14" i="3"/>
  <c r="CM15" i="3"/>
  <c r="BY10" i="3"/>
  <c r="CL10" i="3"/>
  <c r="BX10" i="3"/>
  <c r="CK10" i="3"/>
  <c r="BW10" i="3"/>
  <c r="CJ10" i="3"/>
  <c r="BV10" i="3"/>
  <c r="CI10" i="3"/>
  <c r="BU10" i="3"/>
  <c r="CH10" i="3"/>
  <c r="BT10" i="3"/>
  <c r="CG10" i="3"/>
  <c r="BS10" i="3"/>
  <c r="CF10" i="3"/>
  <c r="BR10" i="3"/>
  <c r="CE10" i="3"/>
  <c r="BY9" i="3"/>
  <c r="CL9" i="3"/>
  <c r="BX9" i="3"/>
  <c r="CK9" i="3"/>
  <c r="BW9" i="3"/>
  <c r="CJ9" i="3"/>
  <c r="BW7" i="3"/>
  <c r="CJ7" i="3"/>
  <c r="BW8" i="3"/>
  <c r="CJ8" i="3"/>
  <c r="CJ14" i="3"/>
  <c r="CJ15" i="3"/>
  <c r="BV9" i="3"/>
  <c r="CI9" i="3"/>
  <c r="BU9" i="3"/>
  <c r="CH9" i="3"/>
  <c r="BT9" i="3"/>
  <c r="CG9" i="3"/>
  <c r="BS9" i="3"/>
  <c r="CF9" i="3"/>
  <c r="BR9" i="3"/>
  <c r="CE9" i="3"/>
  <c r="BY8" i="3"/>
  <c r="CL8" i="3"/>
  <c r="BX8" i="3"/>
  <c r="CK8" i="3"/>
  <c r="BX7" i="3"/>
  <c r="CK7" i="3"/>
  <c r="CK14" i="3"/>
  <c r="CK15" i="3"/>
  <c r="BV8" i="3"/>
  <c r="CI8" i="3"/>
  <c r="BU8" i="3"/>
  <c r="CH8" i="3"/>
  <c r="BT8" i="3"/>
  <c r="CG8" i="3"/>
  <c r="BR8" i="3"/>
  <c r="CE8" i="3"/>
  <c r="BS8" i="3"/>
  <c r="CF8" i="3"/>
  <c r="CC8" i="3"/>
  <c r="BY7" i="3"/>
  <c r="CL7" i="3"/>
  <c r="CL14" i="3"/>
  <c r="CL15" i="3"/>
  <c r="BV7" i="3"/>
  <c r="CI7" i="3"/>
  <c r="BU7" i="3"/>
  <c r="CH7" i="3"/>
  <c r="CH14" i="3"/>
  <c r="CH15" i="3"/>
  <c r="BT7" i="3"/>
  <c r="CG7" i="3"/>
  <c r="BS7" i="3"/>
  <c r="CF7" i="3"/>
  <c r="CF14" i="3"/>
  <c r="CF15" i="3"/>
  <c r="BR7" i="3"/>
  <c r="CE7" i="3"/>
  <c r="CE14" i="3"/>
  <c r="CE15" i="3"/>
  <c r="CK13" i="3"/>
  <c r="CK12" i="3"/>
  <c r="CC12" i="3"/>
  <c r="CI14" i="3"/>
  <c r="CI15" i="3"/>
  <c r="CG14" i="3"/>
  <c r="CG15" i="3"/>
  <c r="BU14" i="3"/>
  <c r="BW14" i="3"/>
  <c r="H37" i="2"/>
  <c r="I37" i="2"/>
  <c r="J37" i="2"/>
  <c r="M37" i="2"/>
  <c r="L37" i="2"/>
  <c r="I31" i="2"/>
  <c r="J31" i="2"/>
  <c r="M31" i="2"/>
  <c r="L31" i="2"/>
  <c r="I30" i="2"/>
  <c r="J30" i="2"/>
  <c r="M30" i="2"/>
  <c r="L30" i="2"/>
  <c r="I28" i="2"/>
  <c r="J28" i="2"/>
  <c r="M28" i="2"/>
  <c r="L28" i="2"/>
  <c r="I27" i="2"/>
  <c r="J27" i="2"/>
  <c r="M27" i="2"/>
  <c r="L27" i="2"/>
  <c r="H14" i="2"/>
  <c r="I14" i="2"/>
  <c r="L14" i="2"/>
  <c r="J14" i="2"/>
  <c r="M14" i="2"/>
  <c r="H15" i="2"/>
  <c r="I15" i="2"/>
  <c r="L15" i="2"/>
  <c r="J15" i="2"/>
  <c r="M15" i="2"/>
  <c r="H17" i="2"/>
  <c r="H18" i="2"/>
  <c r="H16" i="2"/>
  <c r="I16" i="2"/>
  <c r="L16" i="2"/>
  <c r="J16" i="2"/>
  <c r="M16" i="2"/>
  <c r="I17" i="2"/>
  <c r="L17" i="2"/>
  <c r="J17" i="2"/>
  <c r="M17" i="2"/>
  <c r="I18" i="2"/>
  <c r="L18" i="2"/>
  <c r="J18" i="2"/>
  <c r="M18" i="2"/>
  <c r="H20" i="2"/>
  <c r="H21" i="2"/>
  <c r="H19" i="2"/>
  <c r="I19" i="2"/>
  <c r="L19" i="2"/>
  <c r="J19" i="2"/>
  <c r="M19" i="2"/>
  <c r="I20" i="2"/>
  <c r="L20" i="2"/>
  <c r="J20" i="2"/>
  <c r="M20" i="2"/>
  <c r="I21" i="2"/>
  <c r="L21" i="2"/>
  <c r="J21" i="2"/>
  <c r="M21" i="2"/>
  <c r="H13" i="2"/>
  <c r="I13" i="2"/>
  <c r="J13" i="2"/>
  <c r="M13" i="2"/>
  <c r="L13" i="2"/>
  <c r="CD14" i="3"/>
  <c r="CD15" i="3"/>
  <c r="BQ15" i="3"/>
  <c r="BZ14" i="3"/>
  <c r="BZ15" i="3"/>
  <c r="BY14" i="3"/>
  <c r="BQ14" i="3"/>
  <c r="BX13" i="3"/>
  <c r="BX12" i="3"/>
  <c r="BP12" i="3"/>
  <c r="BS14" i="3"/>
  <c r="BS15" i="3"/>
  <c r="BX14" i="3"/>
  <c r="BX15" i="3"/>
  <c r="BP8" i="3"/>
  <c r="BK17" i="3"/>
  <c r="BH17" i="3"/>
  <c r="BG17" i="3"/>
  <c r="BF17" i="3"/>
  <c r="BE17" i="3"/>
  <c r="BK13" i="3"/>
  <c r="BH13" i="3"/>
  <c r="BG13" i="3"/>
  <c r="BF13" i="3"/>
  <c r="BE13" i="3"/>
  <c r="BK12" i="3"/>
  <c r="BH12" i="3"/>
  <c r="BG12" i="3"/>
  <c r="BF12" i="3"/>
  <c r="BE12" i="3"/>
  <c r="BK11" i="3"/>
  <c r="BH11" i="3"/>
  <c r="BG11" i="3"/>
  <c r="BF11" i="3"/>
  <c r="BE11" i="3"/>
  <c r="BK10" i="3"/>
  <c r="BH10" i="3"/>
  <c r="BG10" i="3"/>
  <c r="BF10" i="3"/>
  <c r="BE10" i="3"/>
  <c r="BK9" i="3"/>
  <c r="BH9" i="3"/>
  <c r="BG9" i="3"/>
  <c r="BF9" i="3"/>
  <c r="BE9" i="3"/>
  <c r="BK8" i="3"/>
  <c r="BH8" i="3"/>
  <c r="BG8" i="3"/>
  <c r="BF8" i="3"/>
  <c r="BE8" i="3"/>
  <c r="BK7" i="3"/>
  <c r="BH7" i="3"/>
  <c r="BG7" i="3"/>
  <c r="BF7" i="3"/>
  <c r="BE7" i="3"/>
  <c r="BY15" i="3"/>
  <c r="BW15" i="3"/>
  <c r="BP11" i="3"/>
  <c r="BP7" i="3"/>
  <c r="BR14" i="3"/>
  <c r="BR15" i="3"/>
  <c r="CC9" i="3"/>
  <c r="CC10" i="3"/>
  <c r="CC13" i="3"/>
  <c r="CC7" i="3"/>
  <c r="BP10" i="3"/>
  <c r="BU15" i="3"/>
  <c r="BV14" i="3"/>
  <c r="BP13" i="3"/>
  <c r="BT14" i="3"/>
  <c r="BT15" i="3"/>
  <c r="BP9" i="3"/>
  <c r="BI7" i="3"/>
  <c r="BI11" i="3"/>
  <c r="BI8" i="3"/>
  <c r="BI12" i="3"/>
  <c r="BI9" i="3"/>
  <c r="BI13" i="3"/>
  <c r="BI10" i="3"/>
  <c r="BI17" i="3"/>
  <c r="BP14" i="3"/>
  <c r="CC17" i="3"/>
  <c r="CC14" i="3"/>
  <c r="BV15" i="3"/>
  <c r="BP17" i="3"/>
  <c r="BP15" i="3"/>
  <c r="CC15" i="3"/>
  <c r="AX17" i="3"/>
  <c r="AU17" i="3"/>
  <c r="AT17" i="3"/>
  <c r="AS17" i="3"/>
  <c r="AR17" i="3"/>
  <c r="AX13" i="3"/>
  <c r="AU13" i="3"/>
  <c r="AT13" i="3"/>
  <c r="AS13" i="3"/>
  <c r="AR13" i="3"/>
  <c r="AX12" i="3"/>
  <c r="AU12" i="3"/>
  <c r="AT12" i="3"/>
  <c r="AS12" i="3"/>
  <c r="AR12" i="3"/>
  <c r="AX11" i="3"/>
  <c r="AU11" i="3"/>
  <c r="AT11" i="3"/>
  <c r="AS11" i="3"/>
  <c r="AR11" i="3"/>
  <c r="AX10" i="3"/>
  <c r="AU10" i="3"/>
  <c r="AT10" i="3"/>
  <c r="AS10" i="3"/>
  <c r="AR10" i="3"/>
  <c r="AX9" i="3"/>
  <c r="AU9" i="3"/>
  <c r="AT9" i="3"/>
  <c r="AS9" i="3"/>
  <c r="AR9" i="3"/>
  <c r="AX8" i="3"/>
  <c r="AU8" i="3"/>
  <c r="AT8" i="3"/>
  <c r="AS8" i="3"/>
  <c r="AR8" i="3"/>
  <c r="AX7" i="3"/>
  <c r="AU7" i="3"/>
  <c r="AT7" i="3"/>
  <c r="AS7" i="3"/>
  <c r="AR7" i="3"/>
  <c r="AV9" i="3"/>
  <c r="AV13" i="3"/>
  <c r="AP13" i="3"/>
  <c r="AV17" i="3"/>
  <c r="AV8" i="3"/>
  <c r="AV12" i="3"/>
  <c r="AV10" i="3"/>
  <c r="AP10" i="3"/>
  <c r="AV7" i="3"/>
  <c r="AV11" i="3"/>
  <c r="AK17" i="3"/>
  <c r="AH17" i="3"/>
  <c r="AG17" i="3"/>
  <c r="AF17" i="3"/>
  <c r="AE17" i="3"/>
  <c r="AK13" i="3"/>
  <c r="AH13" i="3"/>
  <c r="AG13" i="3"/>
  <c r="AF13" i="3"/>
  <c r="AE13" i="3"/>
  <c r="AK12" i="3"/>
  <c r="AH12" i="3"/>
  <c r="AG12" i="3"/>
  <c r="AF12" i="3"/>
  <c r="AE12" i="3"/>
  <c r="AK11" i="3"/>
  <c r="AH11" i="3"/>
  <c r="AG11" i="3"/>
  <c r="AF11" i="3"/>
  <c r="AE11" i="3"/>
  <c r="AK10" i="3"/>
  <c r="AH10" i="3"/>
  <c r="AG10" i="3"/>
  <c r="AF10" i="3"/>
  <c r="AE10" i="3"/>
  <c r="AK9" i="3"/>
  <c r="AH9" i="3"/>
  <c r="AG9" i="3"/>
  <c r="AF9" i="3"/>
  <c r="AE9" i="3"/>
  <c r="AK8" i="3"/>
  <c r="AH8" i="3"/>
  <c r="AG8" i="3"/>
  <c r="AF8" i="3"/>
  <c r="AE8" i="3"/>
  <c r="AK7" i="3"/>
  <c r="AH7" i="3"/>
  <c r="AG7" i="3"/>
  <c r="AF7" i="3"/>
  <c r="AE7" i="3"/>
  <c r="X17" i="3"/>
  <c r="U17" i="3"/>
  <c r="T17" i="3"/>
  <c r="S17" i="3"/>
  <c r="R17" i="3"/>
  <c r="X13" i="3"/>
  <c r="U13" i="3"/>
  <c r="T13" i="3"/>
  <c r="S13" i="3"/>
  <c r="R13" i="3"/>
  <c r="X12" i="3"/>
  <c r="U12" i="3"/>
  <c r="T12" i="3"/>
  <c r="S12" i="3"/>
  <c r="R12" i="3"/>
  <c r="X11" i="3"/>
  <c r="U11" i="3"/>
  <c r="T11" i="3"/>
  <c r="S11" i="3"/>
  <c r="R11" i="3"/>
  <c r="X10" i="3"/>
  <c r="U10" i="3"/>
  <c r="T10" i="3"/>
  <c r="S10" i="3"/>
  <c r="R10" i="3"/>
  <c r="X9" i="3"/>
  <c r="U9" i="3"/>
  <c r="T9" i="3"/>
  <c r="S9" i="3"/>
  <c r="R9" i="3"/>
  <c r="X8" i="3"/>
  <c r="U8" i="3"/>
  <c r="T8" i="3"/>
  <c r="S8" i="3"/>
  <c r="R8" i="3"/>
  <c r="X7" i="3"/>
  <c r="U7" i="3"/>
  <c r="T7" i="3"/>
  <c r="S7" i="3"/>
  <c r="R7" i="3"/>
  <c r="BM14" i="3"/>
  <c r="BM15" i="3"/>
  <c r="BL14" i="3"/>
  <c r="BL15" i="3"/>
  <c r="BJ14" i="3"/>
  <c r="BJ15" i="3"/>
  <c r="BD14" i="3"/>
  <c r="BD15" i="3"/>
  <c r="BK14" i="3"/>
  <c r="AZ14" i="3"/>
  <c r="AZ15" i="3"/>
  <c r="AY14" i="3"/>
  <c r="AY15" i="3"/>
  <c r="AW14" i="3"/>
  <c r="AW15" i="3"/>
  <c r="AQ14" i="3"/>
  <c r="AQ15" i="3"/>
  <c r="AU14" i="3"/>
  <c r="AU15" i="3"/>
  <c r="AP9" i="3"/>
  <c r="AX14" i="3"/>
  <c r="AX15" i="3"/>
  <c r="AS14" i="3"/>
  <c r="AM14" i="3"/>
  <c r="AM15" i="3"/>
  <c r="AL14" i="3"/>
  <c r="AL15" i="3"/>
  <c r="AJ14" i="3"/>
  <c r="AJ15" i="3"/>
  <c r="AD14" i="3"/>
  <c r="AD15" i="3"/>
  <c r="Z14" i="3"/>
  <c r="Z15" i="3"/>
  <c r="Y14" i="3"/>
  <c r="Y15" i="3"/>
  <c r="W14" i="3"/>
  <c r="W15" i="3"/>
  <c r="Q14" i="3"/>
  <c r="Q15" i="3"/>
  <c r="K17" i="3"/>
  <c r="H17" i="3"/>
  <c r="G17" i="3"/>
  <c r="F17" i="3"/>
  <c r="E17" i="3"/>
  <c r="K13" i="3"/>
  <c r="H13" i="3"/>
  <c r="G13" i="3"/>
  <c r="F13" i="3"/>
  <c r="E13" i="3"/>
  <c r="K12" i="3"/>
  <c r="H12" i="3"/>
  <c r="G12" i="3"/>
  <c r="F12" i="3"/>
  <c r="E12" i="3"/>
  <c r="K11" i="3"/>
  <c r="H11" i="3"/>
  <c r="G11" i="3"/>
  <c r="F11" i="3"/>
  <c r="E11" i="3"/>
  <c r="K10" i="3"/>
  <c r="H10" i="3"/>
  <c r="G10" i="3"/>
  <c r="F10" i="3"/>
  <c r="E10" i="3"/>
  <c r="K9" i="3"/>
  <c r="H9" i="3"/>
  <c r="G9" i="3"/>
  <c r="F9" i="3"/>
  <c r="E9" i="3"/>
  <c r="K8" i="3"/>
  <c r="H8" i="3"/>
  <c r="G8" i="3"/>
  <c r="F8" i="3"/>
  <c r="E8" i="3"/>
  <c r="K7" i="3"/>
  <c r="H7" i="3"/>
  <c r="G7" i="3"/>
  <c r="F7" i="3"/>
  <c r="E7" i="3"/>
  <c r="M14" i="3"/>
  <c r="M15" i="3"/>
  <c r="L14" i="3"/>
  <c r="L15" i="3"/>
  <c r="J14" i="3"/>
  <c r="J15" i="3"/>
  <c r="D14" i="3"/>
  <c r="D15" i="3"/>
  <c r="I13" i="3"/>
  <c r="C13" i="3"/>
  <c r="I9" i="3"/>
  <c r="V9" i="3"/>
  <c r="P9" i="3"/>
  <c r="AG14" i="3"/>
  <c r="AG15" i="3"/>
  <c r="T14" i="3"/>
  <c r="T15" i="3"/>
  <c r="V13" i="3"/>
  <c r="P13" i="3"/>
  <c r="AI9" i="3"/>
  <c r="AI13" i="3"/>
  <c r="AH14" i="3"/>
  <c r="AH15" i="3"/>
  <c r="E14" i="3"/>
  <c r="E15" i="3"/>
  <c r="I10" i="3"/>
  <c r="C10" i="3"/>
  <c r="I17" i="3"/>
  <c r="C17" i="3"/>
  <c r="BF14" i="3"/>
  <c r="BC8" i="3"/>
  <c r="BH14" i="3"/>
  <c r="BH15" i="3"/>
  <c r="V10" i="3"/>
  <c r="P10" i="3"/>
  <c r="V17" i="3"/>
  <c r="AI10" i="3"/>
  <c r="AC10" i="3"/>
  <c r="AI17" i="3"/>
  <c r="I11" i="3"/>
  <c r="C11" i="3"/>
  <c r="BC13" i="3"/>
  <c r="V7" i="3"/>
  <c r="P7" i="3"/>
  <c r="X14" i="3"/>
  <c r="X15" i="3"/>
  <c r="U14" i="3"/>
  <c r="U15" i="3"/>
  <c r="V11" i="3"/>
  <c r="P11" i="3"/>
  <c r="AI7" i="3"/>
  <c r="AC7" i="3"/>
  <c r="AK14" i="3"/>
  <c r="AK15" i="3"/>
  <c r="AI11" i="3"/>
  <c r="AC11" i="3"/>
  <c r="BC9" i="3"/>
  <c r="I12" i="3"/>
  <c r="C12" i="3"/>
  <c r="R14" i="3"/>
  <c r="R15" i="3"/>
  <c r="BG14" i="3"/>
  <c r="BC10" i="3"/>
  <c r="S14" i="3"/>
  <c r="S15" i="3"/>
  <c r="V8" i="3"/>
  <c r="P8" i="3"/>
  <c r="AF14" i="3"/>
  <c r="AF15" i="3"/>
  <c r="AI8" i="3"/>
  <c r="AC8" i="3"/>
  <c r="AI12" i="3"/>
  <c r="AC12" i="3"/>
  <c r="V12" i="3"/>
  <c r="P12" i="3"/>
  <c r="BG15" i="3"/>
  <c r="BI14" i="3"/>
  <c r="BI15" i="3"/>
  <c r="BK15" i="3"/>
  <c r="BC12" i="3"/>
  <c r="BE14" i="3"/>
  <c r="BE15" i="3"/>
  <c r="BF15" i="3"/>
  <c r="BC7" i="3"/>
  <c r="BC11" i="3"/>
  <c r="AP17" i="3"/>
  <c r="AP8" i="3"/>
  <c r="AP12" i="3"/>
  <c r="AP11" i="3"/>
  <c r="AT14" i="3"/>
  <c r="AT15" i="3"/>
  <c r="AR14" i="3"/>
  <c r="AR15" i="3"/>
  <c r="AS15" i="3"/>
  <c r="AC9" i="3"/>
  <c r="AC13" i="3"/>
  <c r="AE14" i="3"/>
  <c r="AE15" i="3"/>
  <c r="I7" i="3"/>
  <c r="I8" i="3"/>
  <c r="G14" i="3"/>
  <c r="G15" i="3"/>
  <c r="C9" i="3"/>
  <c r="F14" i="3"/>
  <c r="F15" i="3"/>
  <c r="K14" i="3"/>
  <c r="K15" i="3"/>
  <c r="H14" i="3"/>
  <c r="H15" i="3"/>
  <c r="BC17" i="3"/>
  <c r="V14" i="3"/>
  <c r="BC14" i="3"/>
  <c r="AV14" i="3"/>
  <c r="AV15" i="3"/>
  <c r="AP7" i="3"/>
  <c r="AP14" i="3"/>
  <c r="AP15" i="3"/>
  <c r="AI14" i="3"/>
  <c r="AI15" i="3"/>
  <c r="AC17" i="3"/>
  <c r="AC14" i="3"/>
  <c r="P14" i="3"/>
  <c r="V15" i="3"/>
  <c r="P17" i="3"/>
  <c r="I14" i="3"/>
  <c r="I15" i="3"/>
  <c r="C7" i="3"/>
  <c r="C8" i="3"/>
  <c r="BC15" i="3"/>
  <c r="C14" i="3"/>
  <c r="C15" i="3"/>
  <c r="P15" i="3"/>
  <c r="AC15" i="3"/>
  <c r="H12" i="2"/>
  <c r="I12" i="2"/>
  <c r="J12" i="2"/>
  <c r="D37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32" i="2"/>
  <c r="D38" i="2"/>
  <c r="E37" i="2"/>
  <c r="E31" i="2"/>
  <c r="E30" i="2"/>
  <c r="E28" i="2"/>
  <c r="E27" i="2"/>
  <c r="E25" i="2"/>
  <c r="E24" i="2"/>
  <c r="E23" i="2"/>
  <c r="E22" i="2"/>
  <c r="E21" i="2"/>
  <c r="E20" i="2"/>
  <c r="E18" i="2"/>
  <c r="E17" i="2"/>
  <c r="E15" i="2"/>
  <c r="E14" i="2"/>
  <c r="E13" i="2"/>
  <c r="E12" i="2"/>
  <c r="E32" i="2"/>
  <c r="E38" i="2"/>
  <c r="F37" i="2"/>
  <c r="F31" i="2"/>
  <c r="F30" i="2"/>
  <c r="F29" i="2"/>
  <c r="F28" i="2"/>
  <c r="F27" i="2"/>
  <c r="F25" i="2"/>
  <c r="F24" i="2"/>
  <c r="F23" i="2"/>
  <c r="F22" i="2"/>
  <c r="F21" i="2"/>
  <c r="F20" i="2"/>
  <c r="F18" i="2"/>
  <c r="F17" i="2"/>
  <c r="F15" i="2"/>
  <c r="F14" i="2"/>
  <c r="F13" i="2"/>
  <c r="F12" i="2"/>
  <c r="F32" i="2"/>
  <c r="F38" i="2"/>
  <c r="F19" i="2"/>
  <c r="G37" i="2"/>
  <c r="G31" i="2"/>
  <c r="G30" i="2"/>
  <c r="G28" i="2"/>
  <c r="G27" i="2"/>
  <c r="G25" i="2"/>
  <c r="G24" i="2"/>
  <c r="G23" i="2"/>
  <c r="G22" i="2"/>
  <c r="G12" i="2"/>
  <c r="E26" i="2"/>
  <c r="F16" i="2"/>
  <c r="F26" i="2"/>
  <c r="E19" i="2"/>
  <c r="E29" i="2"/>
  <c r="E16" i="2"/>
  <c r="D29" i="2"/>
  <c r="G21" i="2"/>
  <c r="G20" i="2"/>
  <c r="G18" i="2"/>
  <c r="G17" i="2"/>
  <c r="G15" i="2"/>
  <c r="G14" i="2"/>
  <c r="G13" i="2"/>
  <c r="G32" i="2"/>
  <c r="G38" i="2"/>
  <c r="G26" i="2"/>
  <c r="G29" i="2"/>
  <c r="G19" i="2"/>
  <c r="G16" i="2"/>
  <c r="H32" i="2"/>
  <c r="H38" i="2"/>
  <c r="J32" i="2"/>
  <c r="J38" i="2"/>
  <c r="I32" i="2"/>
  <c r="I38" i="2"/>
</calcChain>
</file>

<file path=xl/sharedStrings.xml><?xml version="1.0" encoding="utf-8"?>
<sst xmlns="http://schemas.openxmlformats.org/spreadsheetml/2006/main" count="290" uniqueCount="104">
  <si>
    <t>Единица измерения</t>
  </si>
  <si>
    <t>Обеспечение взлета, посадки воздушных судов</t>
  </si>
  <si>
    <t>1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</si>
  <si>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</si>
  <si>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</si>
  <si>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</si>
  <si>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Форма № 2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</si>
  <si>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</si>
  <si>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</si>
  <si>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I. Доходы и расходы</t>
  </si>
  <si>
    <t>№ п/п</t>
  </si>
  <si>
    <t>Наименование показателей финансово-хозяйственной деятельности субъекта естественной монополии
в сфере услуг аэропортов</t>
  </si>
  <si>
    <t>Доходы всего, в том числе по видам регулируемых услуг:</t>
  </si>
  <si>
    <t>(тыс. руб.)</t>
  </si>
  <si>
    <t>2</t>
  </si>
  <si>
    <t>Расходы всего (включая коммерческие и управленческие расходы), в том числе: по видам регулируемых услуг:</t>
  </si>
  <si>
    <t>3</t>
  </si>
  <si>
    <t>Прибыль (убыток) от продаж</t>
  </si>
  <si>
    <t>4</t>
  </si>
  <si>
    <t>Доходы от участия в других организациях</t>
  </si>
  <si>
    <t>5</t>
  </si>
  <si>
    <t>Проценты к получению</t>
  </si>
  <si>
    <t>6</t>
  </si>
  <si>
    <t>Проценты к уплате</t>
  </si>
  <si>
    <t>7</t>
  </si>
  <si>
    <t>Прочие доходы</t>
  </si>
  <si>
    <t>8</t>
  </si>
  <si>
    <t>Прочие расходы</t>
  </si>
  <si>
    <t>9</t>
  </si>
  <si>
    <t>Прибыль (убыток) до налогообложения</t>
  </si>
  <si>
    <t>10</t>
  </si>
  <si>
    <t>Текущий налог на прибыль</t>
  </si>
  <si>
    <t>10.1</t>
  </si>
  <si>
    <t>в том числе постоянные налоговые обязательства (активы)</t>
  </si>
  <si>
    <t>11</t>
  </si>
  <si>
    <t>Изменение отложенных налоговых обязательств</t>
  </si>
  <si>
    <t>12</t>
  </si>
  <si>
    <t>Изменение отложенных налоговых активов</t>
  </si>
  <si>
    <t>13</t>
  </si>
  <si>
    <t>Прочее</t>
  </si>
  <si>
    <t>14</t>
  </si>
  <si>
    <t>Чистая прибыль (убыток)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</si>
  <si>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</si>
  <si>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</si>
  <si>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</si>
  <si>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</si>
  <si>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</si>
  <si>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</si>
  <si>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</si>
  <si>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амортизация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</si>
  <si>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</si>
  <si>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</si>
  <si>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</si>
  <si>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</si>
  <si>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</si>
  <si>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Регулируемые виды деятельности</t>
  </si>
  <si>
    <t>3. Обеспечение авиационной безопасности</t>
  </si>
  <si>
    <t>Итого по аэропортовой деятельности:</t>
  </si>
  <si>
    <t>Прочие доходы и расходы</t>
  </si>
  <si>
    <t>(оказания) регулируемых работ (услуг) в аэропорту "Остафьево"</t>
  </si>
  <si>
    <t xml:space="preserve">    в том числе: ВВЛ</t>
  </si>
  <si>
    <t xml:space="preserve">                        МВЛ</t>
  </si>
  <si>
    <t>1.1.</t>
  </si>
  <si>
    <t>1.2.</t>
  </si>
  <si>
    <t>1.3.</t>
  </si>
  <si>
    <t>1.4.</t>
  </si>
  <si>
    <t>1.4.1.</t>
  </si>
  <si>
    <t>1.4.2.</t>
  </si>
  <si>
    <t>1.5.</t>
  </si>
  <si>
    <t>1.5.1.</t>
  </si>
  <si>
    <t>1.5.2.</t>
  </si>
  <si>
    <t>2.1.</t>
  </si>
  <si>
    <t>2.2.</t>
  </si>
  <si>
    <t>2.3.</t>
  </si>
  <si>
    <t>2.4.</t>
  </si>
  <si>
    <t>2.4.1.</t>
  </si>
  <si>
    <t>2.4.2.</t>
  </si>
  <si>
    <t>2.5.</t>
  </si>
  <si>
    <t>2.5.1.</t>
  </si>
  <si>
    <t>2.5.2.</t>
  </si>
  <si>
    <t>Год 2014 (отчет)</t>
  </si>
  <si>
    <t>Год 2015 (отчет)</t>
  </si>
  <si>
    <t>Год 2016 (отчет)</t>
  </si>
  <si>
    <t>Год 2017 (отчет)</t>
  </si>
  <si>
    <t>Год 2018 (ожид)</t>
  </si>
  <si>
    <t>Год 2019 (ожид)</t>
  </si>
  <si>
    <t>Год 2020 (ожид)</t>
  </si>
  <si>
    <t>Аэронавигационное обслуживание в районе аэродрома (старт, посадка)</t>
  </si>
  <si>
    <t>1. Аэронавигационное обслуживание в районе аэродрома (старт, посадка)</t>
  </si>
  <si>
    <t>2. Обеспечение взлета, посадки и стоянки воздушных судов</t>
  </si>
  <si>
    <t>5. Обслуживание пассажиров</t>
  </si>
  <si>
    <t>6. Обеспечение заправки воздушных судов авиационным топливом</t>
  </si>
  <si>
    <t>7. Хранение авиационного топлива</t>
  </si>
  <si>
    <t>Всего по аэропорту "Остафьево"</t>
  </si>
  <si>
    <t>4. Предоставление аэровокзального комплекса</t>
  </si>
  <si>
    <t>II. Расшифровка расходов по финансово-хозяйственной деятельности по аэропорту "Остафьево" за 2014 год (отчет)</t>
  </si>
  <si>
    <t>II. Расшифровка расходов по финансово-хозяйственной деятельности по аэропорту "Остафьево" за 2015 год (отчет)</t>
  </si>
  <si>
    <t>II. Расшифровка расходов по финансово-хозяйственной деятельности по аэропорту "Остафьево" за 2016 год (отчет)</t>
  </si>
  <si>
    <t>II. Расшифровка расходов по финансово-хозяйственной деятельности по аэропорту "Остафьево" за 2017 год (отчет)</t>
  </si>
  <si>
    <t>II. Расшифровка расходов по финансово-хозяйственной деятельности по аэропорту "Остафьево" за 2018 год (ожид)</t>
  </si>
  <si>
    <t>II. Расшифровка расходов по финансово-хозяйственной деятельности по аэропорту "Остафьево" за 2019 год (ожид)</t>
  </si>
  <si>
    <t>II. Расшифровка расходов по финансово-хозяйственной деятельности по аэропорту "Остафьево" за 2020 год (ожид)</t>
  </si>
  <si>
    <t xml:space="preserve">Приложение к приказу ФСТ России </t>
  </si>
  <si>
    <t xml:space="preserve">от 19.04.2011 г. № 159-т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</si>
</sst>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theme="0" tint="-0.34998626667073579"/>
      <name val="Arial Narrow"/>
      <family val="2"/>
      <charset val="204"/>
    </font>
    <font>
      <b/>
      <sz val="10"/>
      <color theme="0" tint="-0.34998626667073579"/>
      <name val="Arial Narrow"/>
      <family val="2"/>
      <charset val="204"/>
    </font>
    <font>
      <i/>
      <sz val="10"/>
      <color theme="0" tint="-0.3499862666707357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164" fontId="5" fillId="2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0" xfId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54;/&#1054;&#1073;&#1097;&#1072;&#1103;/&#1054;&#1090;&#1095;&#1077;&#1090;&#1099;/&#1088;&#1072;&#1089;&#1093;&#1086;&#1076;&#1099;%20&#1087;&#1086;%20&#1088;&#1077;&#1075;%20&#1080;%20&#1085;&#1077;&#1088;&#1077;&#1075;%20&#1091;&#1089;.%20_&#1073;&#1091;&#1092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.1 2013"/>
      <sheetName val="таб.1 2014"/>
      <sheetName val="таб.1 2015"/>
      <sheetName val="таб.1 2016"/>
      <sheetName val="таб.1 2016 (план)"/>
      <sheetName val="таб.1 2017 (план)"/>
      <sheetName val="таб.1 2017"/>
      <sheetName val="таб.1 2018 (план)"/>
      <sheetName val="Состав затрат"/>
    </sheetNames>
    <sheetDataSet>
      <sheetData sheetId="0"/>
      <sheetData sheetId="1">
        <row r="14">
          <cell r="C14">
            <v>506118.22013637394</v>
          </cell>
          <cell r="D14">
            <v>116295.91736800523</v>
          </cell>
          <cell r="F14">
            <v>89366.14399875341</v>
          </cell>
          <cell r="H14">
            <v>48967.967529874069</v>
          </cell>
          <cell r="J14">
            <v>7827.8985515455724</v>
          </cell>
          <cell r="M14">
            <v>7229.158747745897</v>
          </cell>
        </row>
        <row r="17">
          <cell r="C17">
            <v>142402.06891446782</v>
          </cell>
          <cell r="D17">
            <v>32714.328661095267</v>
          </cell>
          <cell r="F17">
            <v>25078.24857910219</v>
          </cell>
          <cell r="H17">
            <v>13736.530227528794</v>
          </cell>
          <cell r="J17">
            <v>2202.6716358787462</v>
          </cell>
          <cell r="M17">
            <v>2034.237014414645</v>
          </cell>
        </row>
        <row r="20">
          <cell r="C20">
            <v>72363.515000000014</v>
          </cell>
          <cell r="D20">
            <v>25973.551548372037</v>
          </cell>
          <cell r="F20">
            <v>4524.0536424429147</v>
          </cell>
          <cell r="H20">
            <v>479.35063239706324</v>
          </cell>
          <cell r="J20">
            <v>325.24016410841682</v>
          </cell>
          <cell r="M20">
            <v>2163.5825740898858</v>
          </cell>
          <cell r="Q20">
            <v>0</v>
          </cell>
          <cell r="R20">
            <v>0</v>
          </cell>
        </row>
        <row r="31">
          <cell r="C31">
            <v>105620.09106856481</v>
          </cell>
          <cell r="D31">
            <v>29202.020697835582</v>
          </cell>
          <cell r="F31">
            <v>2693.3512866808378</v>
          </cell>
          <cell r="H31">
            <v>663.636908118978</v>
          </cell>
          <cell r="J31">
            <v>291.07421168943256</v>
          </cell>
          <cell r="M31">
            <v>1916.5962425111861</v>
          </cell>
          <cell r="Q31">
            <v>0</v>
          </cell>
          <cell r="R31">
            <v>0</v>
          </cell>
        </row>
        <row r="61">
          <cell r="C61">
            <v>1052647.2716009626</v>
          </cell>
          <cell r="D61">
            <v>254889.43839068842</v>
          </cell>
          <cell r="F61">
            <v>177432.28055270505</v>
          </cell>
          <cell r="H61">
            <v>87858.496540688982</v>
          </cell>
          <cell r="J61">
            <v>12270.650892199888</v>
          </cell>
          <cell r="K61">
            <v>7808.6752941763816</v>
          </cell>
          <cell r="L61">
            <v>4461.9755980235086</v>
          </cell>
          <cell r="M61">
            <v>16693.801060818008</v>
          </cell>
          <cell r="N61">
            <v>10838.983455209878</v>
          </cell>
          <cell r="O61">
            <v>5854.8176056081293</v>
          </cell>
          <cell r="Q61">
            <v>0</v>
          </cell>
          <cell r="R61">
            <v>0</v>
          </cell>
        </row>
        <row r="62">
          <cell r="C62">
            <v>936.952</v>
          </cell>
        </row>
        <row r="63">
          <cell r="C63">
            <v>936.952</v>
          </cell>
          <cell r="D63">
            <v>215.24796585702109</v>
          </cell>
          <cell r="F63">
            <v>165.00543385223031</v>
          </cell>
          <cell r="H63">
            <v>90.381197182423392</v>
          </cell>
          <cell r="J63">
            <v>14.492750072468819</v>
          </cell>
          <cell r="M63">
            <v>13.384513677779763</v>
          </cell>
        </row>
        <row r="77">
          <cell r="C77">
            <v>269787.46552881342</v>
          </cell>
          <cell r="D77">
            <v>6879.9239999999991</v>
          </cell>
          <cell r="F77">
            <v>1528.8719999999998</v>
          </cell>
          <cell r="H77">
            <v>920.50834999999984</v>
          </cell>
          <cell r="K77">
            <v>179.10000000000002</v>
          </cell>
          <cell r="L77">
            <v>136.59831499999996</v>
          </cell>
          <cell r="N77">
            <v>109.95200000000001</v>
          </cell>
          <cell r="O77">
            <v>70.384159999999994</v>
          </cell>
        </row>
      </sheetData>
      <sheetData sheetId="2">
        <row r="14">
          <cell r="C14">
            <v>591581.26079332584</v>
          </cell>
          <cell r="D14">
            <v>128641.34126910252</v>
          </cell>
          <cell r="F14">
            <v>105831.39158646933</v>
          </cell>
          <cell r="H14">
            <v>62319.667449545923</v>
          </cell>
          <cell r="J14">
            <v>8170.4531763415334</v>
          </cell>
          <cell r="M14">
            <v>8572.5247472579995</v>
          </cell>
        </row>
        <row r="17">
          <cell r="C17">
            <v>150493.41107858188</v>
          </cell>
          <cell r="D17">
            <v>38233.841590936863</v>
          </cell>
          <cell r="F17">
            <v>31214.080033637591</v>
          </cell>
          <cell r="H17">
            <v>18527.76208682037</v>
          </cell>
          <cell r="J17">
            <v>2456.708914530685</v>
          </cell>
          <cell r="M17">
            <v>2568.7657872944942</v>
          </cell>
        </row>
        <row r="20">
          <cell r="C20">
            <v>70074.18077006239</v>
          </cell>
          <cell r="D20">
            <v>24613.780676514547</v>
          </cell>
          <cell r="F20">
            <v>3311.1683136871043</v>
          </cell>
          <cell r="H20">
            <v>310.67751324614466</v>
          </cell>
          <cell r="J20">
            <v>95.648178642181364</v>
          </cell>
          <cell r="M20">
            <v>1947.6757937677389</v>
          </cell>
          <cell r="Q20">
            <v>0</v>
          </cell>
          <cell r="R20">
            <v>0</v>
          </cell>
        </row>
        <row r="31">
          <cell r="C31">
            <v>74341.311627359784</v>
          </cell>
          <cell r="D31">
            <v>25467.647967687444</v>
          </cell>
          <cell r="F31">
            <v>3360.3261383311556</v>
          </cell>
          <cell r="H31">
            <v>662.35706156445076</v>
          </cell>
          <cell r="J31">
            <v>329.80195830053242</v>
          </cell>
          <cell r="M31">
            <v>1546.6758172491973</v>
          </cell>
          <cell r="Q31">
            <v>0</v>
          </cell>
          <cell r="R31">
            <v>0</v>
          </cell>
        </row>
        <row r="61">
          <cell r="C61">
            <v>1100606.8215833528</v>
          </cell>
          <cell r="D61">
            <v>264164.1837037644</v>
          </cell>
          <cell r="F61">
            <v>198408.0117994188</v>
          </cell>
          <cell r="H61">
            <v>114728.88204371979</v>
          </cell>
          <cell r="J61">
            <v>12438.033154368866</v>
          </cell>
          <cell r="K61">
            <v>9319.3092936174544</v>
          </cell>
          <cell r="L61">
            <v>3118.7238607514123</v>
          </cell>
          <cell r="M61">
            <v>17847.066379568336</v>
          </cell>
          <cell r="N61">
            <v>10398.150821731015</v>
          </cell>
          <cell r="O61">
            <v>7448.9155578373247</v>
          </cell>
          <cell r="Q61">
            <v>0</v>
          </cell>
          <cell r="R61">
            <v>0</v>
          </cell>
        </row>
        <row r="62">
          <cell r="C62">
            <v>1181.768</v>
          </cell>
        </row>
        <row r="63">
          <cell r="C63">
            <v>1181.768</v>
          </cell>
          <cell r="D63">
            <v>257.37000853774526</v>
          </cell>
          <cell r="F63">
            <v>211.30778854516521</v>
          </cell>
          <cell r="H63">
            <v>123.98459627552181</v>
          </cell>
          <cell r="J63">
            <v>16.335810103666308</v>
          </cell>
          <cell r="M63">
            <v>17.145819355199091</v>
          </cell>
        </row>
        <row r="77">
          <cell r="C77">
            <v>226808.77333999999</v>
          </cell>
          <cell r="D77">
            <v>5661.631999999965</v>
          </cell>
          <cell r="F77">
            <v>1493.9760000000094</v>
          </cell>
          <cell r="H77">
            <v>752.14778999999999</v>
          </cell>
          <cell r="K77">
            <v>70.761750000000006</v>
          </cell>
          <cell r="L77">
            <v>31.166489999999992</v>
          </cell>
          <cell r="N77">
            <v>49.909000000000006</v>
          </cell>
          <cell r="O77">
            <v>42.099199999999968</v>
          </cell>
        </row>
      </sheetData>
      <sheetData sheetId="3">
        <row r="14">
          <cell r="C14">
            <v>669116.4375544599</v>
          </cell>
          <cell r="D14">
            <v>151089.63589178267</v>
          </cell>
          <cell r="F14">
            <v>114484.6774786516</v>
          </cell>
          <cell r="H14">
            <v>74683.060686105426</v>
          </cell>
          <cell r="J14">
            <v>10361.944263648222</v>
          </cell>
          <cell r="M14">
            <v>9444.0963777410143</v>
          </cell>
        </row>
        <row r="17">
          <cell r="C17">
            <v>186433.44544112217</v>
          </cell>
          <cell r="D17">
            <v>44459.336243651051</v>
          </cell>
          <cell r="F17">
            <v>33721.772794056516</v>
          </cell>
          <cell r="H17">
            <v>21977.749176142148</v>
          </cell>
          <cell r="J17">
            <v>3048.548067562197</v>
          </cell>
          <cell r="M17">
            <v>2778.5708295868885</v>
          </cell>
        </row>
        <row r="20">
          <cell r="C20">
            <v>65463.766389999997</v>
          </cell>
          <cell r="D20">
            <v>27273.28614834648</v>
          </cell>
          <cell r="F20">
            <v>3578.3704099887709</v>
          </cell>
          <cell r="H20">
            <v>237.25688456410839</v>
          </cell>
          <cell r="J20">
            <v>83.558978640566011</v>
          </cell>
          <cell r="M20">
            <v>2074.4372737832286</v>
          </cell>
          <cell r="Q20">
            <v>0</v>
          </cell>
          <cell r="R20">
            <v>0</v>
          </cell>
        </row>
        <row r="31">
          <cell r="C31">
            <v>81197.743483051192</v>
          </cell>
          <cell r="D31">
            <v>31944.024782467073</v>
          </cell>
          <cell r="F31">
            <v>3627.2246740423625</v>
          </cell>
          <cell r="H31">
            <v>843.12785691102295</v>
          </cell>
          <cell r="J31">
            <v>539.19831314083262</v>
          </cell>
          <cell r="M31">
            <v>1881.6335360091884</v>
          </cell>
          <cell r="Q31">
            <v>0</v>
          </cell>
          <cell r="R31">
            <v>0</v>
          </cell>
        </row>
        <row r="61">
          <cell r="C61">
            <v>1311173.9238547678</v>
          </cell>
          <cell r="D61">
            <v>344764.95565426577</v>
          </cell>
          <cell r="F61">
            <v>218489.11969057741</v>
          </cell>
          <cell r="H61">
            <v>138739.24572952947</v>
          </cell>
          <cell r="J61">
            <v>15827.002530587482</v>
          </cell>
          <cell r="K61">
            <v>12383.172583378557</v>
          </cell>
          <cell r="L61">
            <v>3443.8299472089261</v>
          </cell>
          <cell r="M61">
            <v>21821.28081874123</v>
          </cell>
          <cell r="N61">
            <v>17494.099259119237</v>
          </cell>
          <cell r="O61">
            <v>4327.1815596219922</v>
          </cell>
          <cell r="Q61">
            <v>0</v>
          </cell>
          <cell r="R61">
            <v>0</v>
          </cell>
        </row>
        <row r="62">
          <cell r="C62">
            <v>1689.4939999999999</v>
          </cell>
        </row>
        <row r="63">
          <cell r="C63">
            <v>1689.4939999999999</v>
          </cell>
          <cell r="D63">
            <v>381.64468495249133</v>
          </cell>
          <cell r="F63">
            <v>287.64067193367134</v>
          </cell>
          <cell r="H63">
            <v>188.95526341979053</v>
          </cell>
          <cell r="J63">
            <v>26.073550384955855</v>
          </cell>
          <cell r="M63">
            <v>23.775047806895646</v>
          </cell>
        </row>
        <row r="77">
          <cell r="C77">
            <v>206380.62298740784</v>
          </cell>
          <cell r="D77">
            <v>5735.1712500000303</v>
          </cell>
          <cell r="F77">
            <v>1807.5419999999858</v>
          </cell>
          <cell r="H77">
            <v>756.18836875</v>
          </cell>
          <cell r="K77">
            <v>62.363350000000004</v>
          </cell>
          <cell r="L77">
            <v>22.486499999999999</v>
          </cell>
          <cell r="N77">
            <v>81.277000000000001</v>
          </cell>
          <cell r="O77">
            <v>23.313600000000005</v>
          </cell>
        </row>
      </sheetData>
      <sheetData sheetId="4"/>
      <sheetData sheetId="5"/>
      <sheetData sheetId="6">
        <row r="14">
          <cell r="C14">
            <v>596393.47940145875</v>
          </cell>
          <cell r="D14">
            <v>195331.03124145581</v>
          </cell>
          <cell r="F14">
            <v>127036.58852838486</v>
          </cell>
          <cell r="H14">
            <v>93403.118736905919</v>
          </cell>
          <cell r="J14">
            <v>4624.1051107406083</v>
          </cell>
          <cell r="M14">
            <v>3480.7383311283165</v>
          </cell>
          <cell r="Q14">
            <v>0</v>
          </cell>
          <cell r="R14">
            <v>0</v>
          </cell>
        </row>
        <row r="17">
          <cell r="C17">
            <v>174986.32956311194</v>
          </cell>
          <cell r="D17">
            <v>61892.218334630474</v>
          </cell>
          <cell r="F17">
            <v>36003.468172513356</v>
          </cell>
          <cell r="H17">
            <v>26170.497420182619</v>
          </cell>
          <cell r="J17">
            <v>1833.4832703261627</v>
          </cell>
          <cell r="M17">
            <v>1529.0768703190156</v>
          </cell>
          <cell r="Q17">
            <v>0</v>
          </cell>
          <cell r="R17">
            <v>0</v>
          </cell>
        </row>
        <row r="20">
          <cell r="C20">
            <v>26479.273306256408</v>
          </cell>
          <cell r="D20">
            <v>15730.109771601441</v>
          </cell>
          <cell r="F20">
            <v>3765.3497158320547</v>
          </cell>
          <cell r="H20">
            <v>4002.9013528759879</v>
          </cell>
          <cell r="J20">
            <v>243.99944361327147</v>
          </cell>
          <cell r="M20">
            <v>8.3407295035591567</v>
          </cell>
          <cell r="Q20">
            <v>0</v>
          </cell>
          <cell r="R20">
            <v>0</v>
          </cell>
        </row>
        <row r="31">
          <cell r="C31">
            <v>111478.78172465337</v>
          </cell>
          <cell r="D31">
            <v>31442.789122630373</v>
          </cell>
          <cell r="F31">
            <v>14158.896749042524</v>
          </cell>
          <cell r="H31">
            <v>5379.9984666242917</v>
          </cell>
          <cell r="J31">
            <v>662.27588866573478</v>
          </cell>
          <cell r="M31">
            <v>181.30437874266079</v>
          </cell>
          <cell r="Q31">
            <v>0</v>
          </cell>
          <cell r="R31">
            <v>0</v>
          </cell>
        </row>
        <row r="61">
          <cell r="C61">
            <v>1203990.6761288813</v>
          </cell>
          <cell r="D61">
            <v>407293.18567481625</v>
          </cell>
          <cell r="F61">
            <v>245012.69462109616</v>
          </cell>
          <cell r="H61">
            <v>159585.05097204953</v>
          </cell>
          <cell r="J61">
            <v>10919.830162665983</v>
          </cell>
          <cell r="K61">
            <v>7164.2585283308908</v>
          </cell>
          <cell r="L61">
            <v>3733.077760495873</v>
          </cell>
          <cell r="M61">
            <v>7962.7110591848896</v>
          </cell>
          <cell r="N61">
            <v>4926.4540546702838</v>
          </cell>
          <cell r="O61">
            <v>3036.2570045146072</v>
          </cell>
          <cell r="Q61">
            <v>0</v>
          </cell>
          <cell r="R61">
            <v>0</v>
          </cell>
        </row>
        <row r="62">
          <cell r="C62">
            <v>23597.4413858687</v>
          </cell>
        </row>
        <row r="63">
          <cell r="C63">
            <v>1010.8271270743944</v>
          </cell>
          <cell r="D63">
            <v>343.99680811361583</v>
          </cell>
          <cell r="F63">
            <v>210.83832403026378</v>
          </cell>
          <cell r="H63">
            <v>153.90293340647798</v>
          </cell>
          <cell r="J63">
            <v>7.5263638262770565</v>
          </cell>
          <cell r="M63">
            <v>5.6439101220158205</v>
          </cell>
        </row>
        <row r="77">
          <cell r="C77">
            <v>300404.34679000004</v>
          </cell>
          <cell r="D77">
            <v>8077.5062499999403</v>
          </cell>
          <cell r="F77">
            <v>2590.7579999999784</v>
          </cell>
          <cell r="H77">
            <v>1062.8160099999895</v>
          </cell>
          <cell r="K77">
            <v>73.038349999999511</v>
          </cell>
          <cell r="L77">
            <v>50.644500000000036</v>
          </cell>
          <cell r="N77">
            <v>70.075800000000044</v>
          </cell>
          <cell r="O77">
            <v>40.798800000000021</v>
          </cell>
        </row>
      </sheetData>
      <sheetData sheetId="7">
        <row r="14">
          <cell r="C14">
            <v>649599.90157549409</v>
          </cell>
          <cell r="D14">
            <v>212159.40619140025</v>
          </cell>
          <cell r="F14">
            <v>138920.62630442751</v>
          </cell>
          <cell r="H14">
            <v>102083.96757273647</v>
          </cell>
          <cell r="J14">
            <v>4977.6919827676929</v>
          </cell>
          <cell r="M14">
            <v>3774.8316728302721</v>
          </cell>
          <cell r="Q14">
            <v>0</v>
          </cell>
          <cell r="R14">
            <v>0</v>
          </cell>
        </row>
        <row r="17">
          <cell r="C17">
            <v>204778.07179572532</v>
          </cell>
          <cell r="D17">
            <v>70543.870354548795</v>
          </cell>
          <cell r="F17">
            <v>42776.494475023763</v>
          </cell>
          <cell r="H17">
            <v>30940.51030236786</v>
          </cell>
          <cell r="J17">
            <v>1497.7399692047138</v>
          </cell>
          <cell r="M17">
            <v>1129.342790571874</v>
          </cell>
          <cell r="Q17">
            <v>0</v>
          </cell>
          <cell r="R17">
            <v>0</v>
          </cell>
        </row>
        <row r="20">
          <cell r="C20">
            <v>71232.851051361897</v>
          </cell>
          <cell r="D20">
            <v>45878.983772320229</v>
          </cell>
          <cell r="F20">
            <v>8795.093232766545</v>
          </cell>
          <cell r="H20">
            <v>9383.889847615641</v>
          </cell>
          <cell r="J20">
            <v>453.94558762732254</v>
          </cell>
          <cell r="M20">
            <v>115.67332729659485</v>
          </cell>
          <cell r="Q20">
            <v>0</v>
          </cell>
          <cell r="R20">
            <v>0</v>
          </cell>
        </row>
        <row r="31">
          <cell r="C31">
            <v>123999.94954117671</v>
          </cell>
          <cell r="D31">
            <v>61067.015720018848</v>
          </cell>
          <cell r="F31">
            <v>14284.474300828153</v>
          </cell>
          <cell r="H31">
            <v>4877.0241772928384</v>
          </cell>
          <cell r="J31">
            <v>1325.6221686472034</v>
          </cell>
          <cell r="M31">
            <v>329.47112896427018</v>
          </cell>
          <cell r="Q31">
            <v>0</v>
          </cell>
          <cell r="R31">
            <v>0</v>
          </cell>
        </row>
        <row r="61">
          <cell r="C61">
            <v>1448933.9823581288</v>
          </cell>
          <cell r="D61">
            <v>558015.1776352548</v>
          </cell>
          <cell r="F61">
            <v>277479.06390589726</v>
          </cell>
          <cell r="H61">
            <v>183971.99556785007</v>
          </cell>
          <cell r="J61">
            <v>13346.271655634455</v>
          </cell>
          <cell r="K61">
            <v>7913.8142500843933</v>
          </cell>
          <cell r="L61">
            <v>5418.0395175573767</v>
          </cell>
          <cell r="M61">
            <v>8613.3364110294224</v>
          </cell>
          <cell r="N61">
            <v>4382.6311199697457</v>
          </cell>
          <cell r="O61">
            <v>4230.7052910596758</v>
          </cell>
          <cell r="Q61">
            <v>0</v>
          </cell>
          <cell r="R61">
            <v>0</v>
          </cell>
        </row>
        <row r="62">
          <cell r="C62">
            <v>1535.6196443018723</v>
          </cell>
        </row>
        <row r="63">
          <cell r="C63">
            <v>1535.6196443018723</v>
          </cell>
          <cell r="D63">
            <v>521.26624001325115</v>
          </cell>
          <cell r="F63">
            <v>320.86110084754517</v>
          </cell>
          <cell r="H63">
            <v>232.67870329857769</v>
          </cell>
          <cell r="J63">
            <v>11.241896198605867</v>
          </cell>
          <cell r="M63">
            <v>8.5018494656474566</v>
          </cell>
        </row>
        <row r="77">
          <cell r="C77">
            <v>265038.02043966501</v>
          </cell>
          <cell r="D77">
            <v>7384.0524999999998</v>
          </cell>
          <cell r="F77">
            <v>2352.8519999999999</v>
          </cell>
          <cell r="H77">
            <v>972.46065999997518</v>
          </cell>
          <cell r="K77">
            <v>1.276</v>
          </cell>
          <cell r="L77">
            <v>0.872</v>
          </cell>
          <cell r="N77">
            <v>0.34400000000000003</v>
          </cell>
          <cell r="O77">
            <v>0.318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D15" sqref="D15"/>
    </sheetView>
  </sheetViews>
  <sheetFormatPr defaultColWidth="0.85546875" defaultRowHeight="12.75" x14ac:dyDescent="0.2"/>
  <cols>
    <col min="1" max="1" width="8.140625" style="23" customWidth="1"/>
    <col min="2" max="2" width="55.5703125" style="6" customWidth="1"/>
    <col min="3" max="6" width="14.28515625" style="24" customWidth="1"/>
    <col min="7" max="7" width="13.5703125" style="25" customWidth="1"/>
    <col min="8" max="8" width="14.85546875" style="6" customWidth="1"/>
    <col min="9" max="10" width="14.140625" style="25" customWidth="1"/>
    <col min="11" max="13" width="6.85546875" style="49" customWidth="1"/>
    <col min="14" max="256" width="6.85546875" style="6" customWidth="1"/>
    <col min="257" max="16384" width="0.85546875" style="6"/>
  </cols>
  <sheetData>
    <row r="1" spans="1:13" x14ac:dyDescent="0.2">
      <c r="J1" s="55" t="s">
        <v>102</v>
      </c>
    </row>
    <row r="2" spans="1:13" x14ac:dyDescent="0.2">
      <c r="J2" s="55" t="s">
        <v>103</v>
      </c>
    </row>
    <row r="4" spans="1:13" x14ac:dyDescent="0.2">
      <c r="J4" s="26" t="s">
        <v>6</v>
      </c>
    </row>
    <row r="5" spans="1:13" s="20" customFormat="1" x14ac:dyDescent="0.2">
      <c r="A5" s="56" t="s">
        <v>7</v>
      </c>
      <c r="B5" s="56"/>
      <c r="C5" s="56"/>
      <c r="D5" s="56"/>
      <c r="E5" s="56"/>
      <c r="F5" s="56"/>
      <c r="G5" s="56"/>
      <c r="I5" s="27"/>
      <c r="J5" s="27"/>
      <c r="K5" s="50"/>
      <c r="L5" s="50"/>
      <c r="M5" s="50"/>
    </row>
    <row r="6" spans="1:13" s="20" customFormat="1" x14ac:dyDescent="0.2">
      <c r="A6" s="56" t="s">
        <v>8</v>
      </c>
      <c r="B6" s="56"/>
      <c r="C6" s="56"/>
      <c r="D6" s="56"/>
      <c r="E6" s="56"/>
      <c r="F6" s="56"/>
      <c r="G6" s="56"/>
      <c r="I6" s="27"/>
      <c r="J6" s="27"/>
      <c r="K6" s="50"/>
      <c r="L6" s="50"/>
      <c r="M6" s="50"/>
    </row>
    <row r="7" spans="1:13" s="20" customFormat="1" x14ac:dyDescent="0.2">
      <c r="A7" s="56" t="s">
        <v>59</v>
      </c>
      <c r="B7" s="56"/>
      <c r="C7" s="56"/>
      <c r="D7" s="56"/>
      <c r="E7" s="56"/>
      <c r="F7" s="56"/>
      <c r="G7" s="56"/>
      <c r="I7" s="27"/>
      <c r="J7" s="27"/>
      <c r="K7" s="50"/>
      <c r="L7" s="50"/>
      <c r="M7" s="50"/>
    </row>
    <row r="9" spans="1:13" ht="15" customHeight="1" x14ac:dyDescent="0.2">
      <c r="A9" s="21" t="s">
        <v>9</v>
      </c>
      <c r="B9" s="28"/>
    </row>
    <row r="11" spans="1:13" s="32" customFormat="1" ht="45.75" customHeight="1" x14ac:dyDescent="0.2">
      <c r="A11" s="29" t="s">
        <v>10</v>
      </c>
      <c r="B11" s="30" t="s">
        <v>11</v>
      </c>
      <c r="C11" s="29" t="s">
        <v>0</v>
      </c>
      <c r="D11" s="31" t="s">
        <v>80</v>
      </c>
      <c r="E11" s="31" t="s">
        <v>81</v>
      </c>
      <c r="F11" s="31" t="s">
        <v>82</v>
      </c>
      <c r="G11" s="31" t="s">
        <v>83</v>
      </c>
      <c r="H11" s="31" t="s">
        <v>84</v>
      </c>
      <c r="I11" s="31" t="s">
        <v>85</v>
      </c>
      <c r="J11" s="31" t="s">
        <v>86</v>
      </c>
      <c r="K11" s="51"/>
      <c r="L11" s="51"/>
      <c r="M11" s="51"/>
    </row>
    <row r="12" spans="1:13" s="21" customFormat="1" ht="15" customHeight="1" x14ac:dyDescent="0.2">
      <c r="A12" s="33" t="s">
        <v>2</v>
      </c>
      <c r="B12" s="34" t="s">
        <v>12</v>
      </c>
      <c r="C12" s="35" t="s">
        <v>13</v>
      </c>
      <c r="D12" s="36">
        <f>'[1]таб.1 2014'!$C$77</f>
        <v>269787.46552881342</v>
      </c>
      <c r="E12" s="36">
        <f>'[1]таб.1 2015'!$C$77</f>
        <v>226808.77333999999</v>
      </c>
      <c r="F12" s="36">
        <f>'[1]таб.1 2016'!$C$77</f>
        <v>206380.62298740784</v>
      </c>
      <c r="G12" s="36">
        <f>'[1]таб.1 2017'!$C$77</f>
        <v>300404.34679000004</v>
      </c>
      <c r="H12" s="36">
        <f>'[1]таб.1 2018 (план)'!$C$77</f>
        <v>265038.02043966501</v>
      </c>
      <c r="I12" s="36">
        <f>H12*1.1</f>
        <v>291541.82248363155</v>
      </c>
      <c r="J12" s="36">
        <f>I12*1.1</f>
        <v>320696.0047319947</v>
      </c>
      <c r="K12" s="52"/>
      <c r="L12" s="52"/>
      <c r="M12" s="52"/>
    </row>
    <row r="13" spans="1:13" s="21" customFormat="1" ht="29.25" customHeight="1" x14ac:dyDescent="0.2">
      <c r="A13" s="37" t="s">
        <v>62</v>
      </c>
      <c r="B13" s="38" t="s">
        <v>87</v>
      </c>
      <c r="C13" s="39" t="s">
        <v>13</v>
      </c>
      <c r="D13" s="40">
        <f>'[1]таб.1 2014'!$H$77</f>
        <v>920.50834999999984</v>
      </c>
      <c r="E13" s="40">
        <f>'[1]таб.1 2015'!$H$77</f>
        <v>752.14778999999999</v>
      </c>
      <c r="F13" s="40">
        <f>'[1]таб.1 2016'!$H$77</f>
        <v>756.18836875</v>
      </c>
      <c r="G13" s="40">
        <f>'[1]таб.1 2017'!$H$77</f>
        <v>1062.8160099999895</v>
      </c>
      <c r="H13" s="40">
        <f>'[1]таб.1 2018 (план)'!$H$77</f>
        <v>972.46065999997518</v>
      </c>
      <c r="I13" s="40">
        <f t="shared" ref="I13:J13" si="0">H13*1.1</f>
        <v>1069.7067259999728</v>
      </c>
      <c r="J13" s="40">
        <f t="shared" si="0"/>
        <v>1176.6773985999703</v>
      </c>
      <c r="K13" s="52"/>
      <c r="L13" s="52">
        <f>I13/H13</f>
        <v>1.1000000000000001</v>
      </c>
      <c r="M13" s="52">
        <f>J13/I13</f>
        <v>1.1000000000000001</v>
      </c>
    </row>
    <row r="14" spans="1:13" s="21" customFormat="1" ht="15" customHeight="1" x14ac:dyDescent="0.2">
      <c r="A14" s="37" t="s">
        <v>63</v>
      </c>
      <c r="B14" s="38" t="s">
        <v>1</v>
      </c>
      <c r="C14" s="39" t="s">
        <v>13</v>
      </c>
      <c r="D14" s="40">
        <f>'[1]таб.1 2014'!$D$77</f>
        <v>6879.9239999999991</v>
      </c>
      <c r="E14" s="40">
        <f>'[1]таб.1 2015'!$D$77</f>
        <v>5661.631999999965</v>
      </c>
      <c r="F14" s="40">
        <f>'[1]таб.1 2016'!$D$77</f>
        <v>5735.1712500000303</v>
      </c>
      <c r="G14" s="40">
        <f>'[1]таб.1 2017'!$D$77</f>
        <v>8077.5062499999403</v>
      </c>
      <c r="H14" s="40">
        <f>'[1]таб.1 2018 (план)'!$D$77</f>
        <v>7384.0524999999998</v>
      </c>
      <c r="I14" s="40">
        <f t="shared" ref="I14:J14" si="1">H14*1.1</f>
        <v>8122.4577500000005</v>
      </c>
      <c r="J14" s="40">
        <f t="shared" si="1"/>
        <v>8934.7035250000008</v>
      </c>
      <c r="K14" s="52"/>
      <c r="L14" s="52">
        <f t="shared" ref="L14:L22" si="2">I14/H14</f>
        <v>1.1000000000000001</v>
      </c>
      <c r="M14" s="52">
        <f t="shared" ref="M14:M22" si="3">J14/I14</f>
        <v>1.1000000000000001</v>
      </c>
    </row>
    <row r="15" spans="1:13" s="21" customFormat="1" ht="15" customHeight="1" x14ac:dyDescent="0.2">
      <c r="A15" s="37" t="s">
        <v>64</v>
      </c>
      <c r="B15" s="38" t="s">
        <v>3</v>
      </c>
      <c r="C15" s="39" t="s">
        <v>13</v>
      </c>
      <c r="D15" s="40">
        <f>'[1]таб.1 2014'!$F$77</f>
        <v>1528.8719999999998</v>
      </c>
      <c r="E15" s="40">
        <f>'[1]таб.1 2015'!$F$77</f>
        <v>1493.9760000000094</v>
      </c>
      <c r="F15" s="40">
        <f>'[1]таб.1 2016'!$F$77</f>
        <v>1807.5419999999858</v>
      </c>
      <c r="G15" s="40">
        <f>'[1]таб.1 2017'!$F$77</f>
        <v>2590.7579999999784</v>
      </c>
      <c r="H15" s="40">
        <f>'[1]таб.1 2018 (план)'!$F$77</f>
        <v>2352.8519999999999</v>
      </c>
      <c r="I15" s="40">
        <f t="shared" ref="I15:J15" si="4">H15*1.1</f>
        <v>2588.1372000000001</v>
      </c>
      <c r="J15" s="40">
        <f t="shared" si="4"/>
        <v>2846.9509200000002</v>
      </c>
      <c r="K15" s="52"/>
      <c r="L15" s="52">
        <f t="shared" si="2"/>
        <v>1.1000000000000001</v>
      </c>
      <c r="M15" s="52">
        <f t="shared" si="3"/>
        <v>1.1000000000000001</v>
      </c>
    </row>
    <row r="16" spans="1:13" s="21" customFormat="1" ht="15" customHeight="1" x14ac:dyDescent="0.2">
      <c r="A16" s="37" t="s">
        <v>65</v>
      </c>
      <c r="B16" s="38" t="s">
        <v>4</v>
      </c>
      <c r="C16" s="39" t="s">
        <v>13</v>
      </c>
      <c r="D16" s="40">
        <f>SUM(D17:D18)</f>
        <v>315.69831499999998</v>
      </c>
      <c r="E16" s="40">
        <f>SUM(E17:E18)</f>
        <v>101.92824</v>
      </c>
      <c r="F16" s="40">
        <f>SUM(F17:F18)</f>
        <v>84.849850000000004</v>
      </c>
      <c r="G16" s="40">
        <f>SUM(G17:G18)</f>
        <v>123.68284999999955</v>
      </c>
      <c r="H16" s="40">
        <f>SUM(H17:H18)</f>
        <v>2.1480000000000001</v>
      </c>
      <c r="I16" s="40">
        <f t="shared" ref="I16:J16" si="5">H16*1.1</f>
        <v>2.3628000000000005</v>
      </c>
      <c r="J16" s="40">
        <f t="shared" si="5"/>
        <v>2.5990800000000007</v>
      </c>
      <c r="K16" s="52"/>
      <c r="L16" s="52">
        <f t="shared" si="2"/>
        <v>1.1000000000000001</v>
      </c>
      <c r="M16" s="52">
        <f t="shared" si="3"/>
        <v>1.1000000000000001</v>
      </c>
    </row>
    <row r="17" spans="1:13" s="45" customFormat="1" ht="15" customHeight="1" x14ac:dyDescent="0.2">
      <c r="A17" s="41" t="s">
        <v>66</v>
      </c>
      <c r="B17" s="42" t="s">
        <v>60</v>
      </c>
      <c r="C17" s="43" t="s">
        <v>13</v>
      </c>
      <c r="D17" s="44">
        <f>'[1]таб.1 2014'!$K$77</f>
        <v>179.10000000000002</v>
      </c>
      <c r="E17" s="44">
        <f>'[1]таб.1 2015'!$K$77</f>
        <v>70.761750000000006</v>
      </c>
      <c r="F17" s="44">
        <f>'[1]таб.1 2016'!$K$77</f>
        <v>62.363350000000004</v>
      </c>
      <c r="G17" s="44">
        <f>'[1]таб.1 2017'!$K$77</f>
        <v>73.038349999999511</v>
      </c>
      <c r="H17" s="44">
        <f>'[1]таб.1 2018 (план)'!$K$77</f>
        <v>1.276</v>
      </c>
      <c r="I17" s="44">
        <f t="shared" ref="I17:J17" si="6">H17*1.1</f>
        <v>1.4036000000000002</v>
      </c>
      <c r="J17" s="44">
        <f t="shared" si="6"/>
        <v>1.5439600000000002</v>
      </c>
      <c r="K17" s="53"/>
      <c r="L17" s="52">
        <f t="shared" si="2"/>
        <v>1.1000000000000001</v>
      </c>
      <c r="M17" s="52">
        <f t="shared" si="3"/>
        <v>1.1000000000000001</v>
      </c>
    </row>
    <row r="18" spans="1:13" s="45" customFormat="1" ht="15" customHeight="1" x14ac:dyDescent="0.2">
      <c r="A18" s="41" t="s">
        <v>67</v>
      </c>
      <c r="B18" s="42" t="s">
        <v>61</v>
      </c>
      <c r="C18" s="43" t="s">
        <v>13</v>
      </c>
      <c r="D18" s="44">
        <f>'[1]таб.1 2014'!$L$77</f>
        <v>136.59831499999996</v>
      </c>
      <c r="E18" s="44">
        <f>'[1]таб.1 2015'!$L$77</f>
        <v>31.166489999999992</v>
      </c>
      <c r="F18" s="44">
        <f>'[1]таб.1 2016'!$L$77</f>
        <v>22.486499999999999</v>
      </c>
      <c r="G18" s="44">
        <f>'[1]таб.1 2017'!$L$77</f>
        <v>50.644500000000036</v>
      </c>
      <c r="H18" s="44">
        <f>'[1]таб.1 2018 (план)'!$L$77</f>
        <v>0.872</v>
      </c>
      <c r="I18" s="44">
        <f t="shared" ref="I18:J18" si="7">H18*1.1</f>
        <v>0.95920000000000005</v>
      </c>
      <c r="J18" s="44">
        <f t="shared" si="7"/>
        <v>1.0551200000000001</v>
      </c>
      <c r="K18" s="53"/>
      <c r="L18" s="52">
        <f t="shared" si="2"/>
        <v>1.1000000000000001</v>
      </c>
      <c r="M18" s="52">
        <f t="shared" si="3"/>
        <v>1.1000000000000001</v>
      </c>
    </row>
    <row r="19" spans="1:13" s="21" customFormat="1" ht="15" customHeight="1" x14ac:dyDescent="0.2">
      <c r="A19" s="37" t="s">
        <v>68</v>
      </c>
      <c r="B19" s="38" t="s">
        <v>5</v>
      </c>
      <c r="C19" s="39" t="s">
        <v>13</v>
      </c>
      <c r="D19" s="40">
        <f>SUM(D20:D21)</f>
        <v>180.33616000000001</v>
      </c>
      <c r="E19" s="40">
        <f>SUM(E20:E21)</f>
        <v>92.008199999999974</v>
      </c>
      <c r="F19" s="40">
        <f>SUM(F20:F21)</f>
        <v>104.59060000000001</v>
      </c>
      <c r="G19" s="40">
        <f>SUM(G20:G21)</f>
        <v>110.87460000000007</v>
      </c>
      <c r="H19" s="40">
        <f>SUM(H20:H21)</f>
        <v>0.66200000000000003</v>
      </c>
      <c r="I19" s="40">
        <f t="shared" ref="I19:J19" si="8">H19*1.1</f>
        <v>0.72820000000000007</v>
      </c>
      <c r="J19" s="40">
        <f t="shared" si="8"/>
        <v>0.80102000000000018</v>
      </c>
      <c r="K19" s="52"/>
      <c r="L19" s="52">
        <f t="shared" si="2"/>
        <v>1.1000000000000001</v>
      </c>
      <c r="M19" s="52">
        <f t="shared" si="3"/>
        <v>1.1000000000000001</v>
      </c>
    </row>
    <row r="20" spans="1:13" s="45" customFormat="1" ht="15" customHeight="1" x14ac:dyDescent="0.2">
      <c r="A20" s="41" t="s">
        <v>69</v>
      </c>
      <c r="B20" s="42" t="s">
        <v>60</v>
      </c>
      <c r="C20" s="43" t="s">
        <v>13</v>
      </c>
      <c r="D20" s="44">
        <f>'[1]таб.1 2014'!$N$77</f>
        <v>109.95200000000001</v>
      </c>
      <c r="E20" s="44">
        <f>'[1]таб.1 2015'!$N$77</f>
        <v>49.909000000000006</v>
      </c>
      <c r="F20" s="44">
        <f>'[1]таб.1 2016'!$N$77</f>
        <v>81.277000000000001</v>
      </c>
      <c r="G20" s="44">
        <f>'[1]таб.1 2017'!$N$77</f>
        <v>70.075800000000044</v>
      </c>
      <c r="H20" s="44">
        <f>'[1]таб.1 2018 (план)'!$N$77</f>
        <v>0.34400000000000003</v>
      </c>
      <c r="I20" s="44">
        <f t="shared" ref="I20:J20" si="9">H20*1.1</f>
        <v>0.37840000000000007</v>
      </c>
      <c r="J20" s="44">
        <f t="shared" si="9"/>
        <v>0.41624000000000011</v>
      </c>
      <c r="K20" s="53"/>
      <c r="L20" s="52">
        <f t="shared" si="2"/>
        <v>1.1000000000000001</v>
      </c>
      <c r="M20" s="52">
        <f t="shared" si="3"/>
        <v>1.1000000000000001</v>
      </c>
    </row>
    <row r="21" spans="1:13" s="45" customFormat="1" x14ac:dyDescent="0.2">
      <c r="A21" s="41" t="s">
        <v>70</v>
      </c>
      <c r="B21" s="42" t="s">
        <v>61</v>
      </c>
      <c r="C21" s="43"/>
      <c r="D21" s="44">
        <f>'[1]таб.1 2014'!$O$77</f>
        <v>70.384159999999994</v>
      </c>
      <c r="E21" s="44">
        <f>'[1]таб.1 2015'!$O$77</f>
        <v>42.099199999999968</v>
      </c>
      <c r="F21" s="44">
        <f>'[1]таб.1 2016'!$O$77</f>
        <v>23.313600000000005</v>
      </c>
      <c r="G21" s="44">
        <f>'[1]таб.1 2017'!$O$77</f>
        <v>40.798800000000021</v>
      </c>
      <c r="H21" s="44">
        <f>'[1]таб.1 2018 (план)'!$O$77</f>
        <v>0.318</v>
      </c>
      <c r="I21" s="44">
        <f t="shared" ref="I21:J21" si="10">H21*1.1</f>
        <v>0.34980000000000006</v>
      </c>
      <c r="J21" s="44">
        <f t="shared" si="10"/>
        <v>0.38478000000000007</v>
      </c>
      <c r="K21" s="53"/>
      <c r="L21" s="52">
        <f t="shared" si="2"/>
        <v>1.1000000000000001</v>
      </c>
      <c r="M21" s="52">
        <f t="shared" si="3"/>
        <v>1.1000000000000001</v>
      </c>
    </row>
    <row r="22" spans="1:13" s="21" customFormat="1" ht="30.75" customHeight="1" x14ac:dyDescent="0.2">
      <c r="A22" s="33" t="s">
        <v>14</v>
      </c>
      <c r="B22" s="34" t="s">
        <v>15</v>
      </c>
      <c r="C22" s="35" t="s">
        <v>13</v>
      </c>
      <c r="D22" s="36">
        <f>'[1]таб.1 2014'!$C$61</f>
        <v>1052647.2716009626</v>
      </c>
      <c r="E22" s="36">
        <f>'[1]таб.1 2015'!$C$61</f>
        <v>1100606.8215833528</v>
      </c>
      <c r="F22" s="36">
        <f>'[1]таб.1 2016'!$C$61</f>
        <v>1311173.9238547678</v>
      </c>
      <c r="G22" s="36">
        <f>'[1]таб.1 2017'!$C$61</f>
        <v>1203990.6761288813</v>
      </c>
      <c r="H22" s="36">
        <f>'[1]таб.1 2018 (план)'!$C$61</f>
        <v>1448933.9823581288</v>
      </c>
      <c r="I22" s="36">
        <f>H22*1.044</f>
        <v>1512687.0775818864</v>
      </c>
      <c r="J22" s="36">
        <f>I22*1.042</f>
        <v>1576219.9348403257</v>
      </c>
      <c r="K22" s="52"/>
      <c r="L22" s="52">
        <f t="shared" si="2"/>
        <v>1.044</v>
      </c>
      <c r="M22" s="52">
        <f t="shared" si="3"/>
        <v>1.042</v>
      </c>
    </row>
    <row r="23" spans="1:13" s="21" customFormat="1" ht="32.25" customHeight="1" x14ac:dyDescent="0.2">
      <c r="A23" s="37" t="s">
        <v>71</v>
      </c>
      <c r="B23" s="38" t="s">
        <v>87</v>
      </c>
      <c r="C23" s="39" t="s">
        <v>13</v>
      </c>
      <c r="D23" s="40">
        <f>'[1]таб.1 2014'!$H$61</f>
        <v>87858.496540688982</v>
      </c>
      <c r="E23" s="40">
        <f>'[1]таб.1 2015'!$H$61</f>
        <v>114728.88204371979</v>
      </c>
      <c r="F23" s="40">
        <f>'[1]таб.1 2016'!$H$61</f>
        <v>138739.24572952947</v>
      </c>
      <c r="G23" s="40">
        <f>'[1]таб.1 2017'!$H$61</f>
        <v>159585.05097204953</v>
      </c>
      <c r="H23" s="40">
        <f>'[1]таб.1 2018 (план)'!$H$61</f>
        <v>183971.99556785007</v>
      </c>
      <c r="I23" s="40">
        <f t="shared" ref="I23:I31" si="11">H23*1.044</f>
        <v>192066.76337283547</v>
      </c>
      <c r="J23" s="40">
        <f t="shared" ref="J23:J31" si="12">I23*1.042</f>
        <v>200133.56743449456</v>
      </c>
      <c r="K23" s="52"/>
      <c r="L23" s="52">
        <f t="shared" ref="L23:L31" si="13">I23/H23</f>
        <v>1.044</v>
      </c>
      <c r="M23" s="52">
        <f t="shared" ref="M23:M31" si="14">J23/I23</f>
        <v>1.042</v>
      </c>
    </row>
    <row r="24" spans="1:13" s="21" customFormat="1" ht="15" customHeight="1" x14ac:dyDescent="0.2">
      <c r="A24" s="37" t="s">
        <v>72</v>
      </c>
      <c r="B24" s="38" t="s">
        <v>1</v>
      </c>
      <c r="C24" s="39" t="s">
        <v>13</v>
      </c>
      <c r="D24" s="40">
        <f>'[1]таб.1 2014'!$D$61</f>
        <v>254889.43839068842</v>
      </c>
      <c r="E24" s="40">
        <f>'[1]таб.1 2015'!$D$61</f>
        <v>264164.1837037644</v>
      </c>
      <c r="F24" s="40">
        <f>'[1]таб.1 2016'!$D$61</f>
        <v>344764.95565426577</v>
      </c>
      <c r="G24" s="40">
        <f>'[1]таб.1 2017'!$D$61</f>
        <v>407293.18567481625</v>
      </c>
      <c r="H24" s="40">
        <f>'[1]таб.1 2018 (план)'!$D$61</f>
        <v>558015.1776352548</v>
      </c>
      <c r="I24" s="40">
        <f t="shared" si="11"/>
        <v>582567.84545120609</v>
      </c>
      <c r="J24" s="40">
        <f t="shared" si="12"/>
        <v>607035.6949601568</v>
      </c>
      <c r="K24" s="52"/>
      <c r="L24" s="52">
        <f t="shared" si="13"/>
        <v>1.044</v>
      </c>
      <c r="M24" s="52">
        <f t="shared" si="14"/>
        <v>1.042</v>
      </c>
    </row>
    <row r="25" spans="1:13" s="21" customFormat="1" ht="15" customHeight="1" x14ac:dyDescent="0.2">
      <c r="A25" s="37" t="s">
        <v>73</v>
      </c>
      <c r="B25" s="38" t="s">
        <v>3</v>
      </c>
      <c r="C25" s="39" t="s">
        <v>13</v>
      </c>
      <c r="D25" s="40">
        <f>'[1]таб.1 2014'!$F$61</f>
        <v>177432.28055270505</v>
      </c>
      <c r="E25" s="40">
        <f>'[1]таб.1 2015'!$F$61</f>
        <v>198408.0117994188</v>
      </c>
      <c r="F25" s="40">
        <f>'[1]таб.1 2016'!$F$61</f>
        <v>218489.11969057741</v>
      </c>
      <c r="G25" s="40">
        <f>'[1]таб.1 2017'!$F$61</f>
        <v>245012.69462109616</v>
      </c>
      <c r="H25" s="40">
        <f>'[1]таб.1 2018 (план)'!$F$61</f>
        <v>277479.06390589726</v>
      </c>
      <c r="I25" s="40">
        <f t="shared" si="11"/>
        <v>289688.14271775674</v>
      </c>
      <c r="J25" s="40">
        <f t="shared" si="12"/>
        <v>301855.0447119025</v>
      </c>
      <c r="K25" s="52"/>
      <c r="L25" s="52">
        <f t="shared" si="13"/>
        <v>1.044</v>
      </c>
      <c r="M25" s="52">
        <f t="shared" si="14"/>
        <v>1.042</v>
      </c>
    </row>
    <row r="26" spans="1:13" s="21" customFormat="1" ht="15" customHeight="1" x14ac:dyDescent="0.2">
      <c r="A26" s="37" t="s">
        <v>74</v>
      </c>
      <c r="B26" s="38" t="s">
        <v>4</v>
      </c>
      <c r="C26" s="39" t="s">
        <v>13</v>
      </c>
      <c r="D26" s="40">
        <f>D27+D28</f>
        <v>12270.65089219989</v>
      </c>
      <c r="E26" s="40">
        <f>E27+E28</f>
        <v>12438.033154368866</v>
      </c>
      <c r="F26" s="40">
        <f>F27+F28</f>
        <v>15827.002530587482</v>
      </c>
      <c r="G26" s="40">
        <f>G27+G28</f>
        <v>10897.336288826764</v>
      </c>
      <c r="H26" s="40">
        <f>H27+H28</f>
        <v>13331.853767641769</v>
      </c>
      <c r="I26" s="40">
        <f t="shared" si="11"/>
        <v>13918.455333418007</v>
      </c>
      <c r="J26" s="40">
        <f t="shared" si="12"/>
        <v>14503.030457421564</v>
      </c>
      <c r="K26" s="52"/>
      <c r="L26" s="52">
        <f t="shared" si="13"/>
        <v>1.044</v>
      </c>
      <c r="M26" s="52">
        <f t="shared" si="14"/>
        <v>1.042</v>
      </c>
    </row>
    <row r="27" spans="1:13" s="45" customFormat="1" ht="15" customHeight="1" x14ac:dyDescent="0.2">
      <c r="A27" s="41" t="s">
        <v>75</v>
      </c>
      <c r="B27" s="42" t="s">
        <v>60</v>
      </c>
      <c r="C27" s="43" t="s">
        <v>13</v>
      </c>
      <c r="D27" s="44">
        <f>'[1]таб.1 2014'!$K$61</f>
        <v>7808.6752941763816</v>
      </c>
      <c r="E27" s="44">
        <f>'[1]таб.1 2015'!$K$61</f>
        <v>9319.3092936174544</v>
      </c>
      <c r="F27" s="44">
        <f>'[1]таб.1 2016'!$K$61</f>
        <v>12383.172583378557</v>
      </c>
      <c r="G27" s="44">
        <f>'[1]таб.1 2017'!$K$61</f>
        <v>7164.2585283308908</v>
      </c>
      <c r="H27" s="44">
        <f>'[1]таб.1 2018 (план)'!$K$61</f>
        <v>7913.8142500843933</v>
      </c>
      <c r="I27" s="44">
        <f t="shared" si="11"/>
        <v>8262.022077088106</v>
      </c>
      <c r="J27" s="44">
        <f t="shared" si="12"/>
        <v>8609.027004325806</v>
      </c>
      <c r="K27" s="53"/>
      <c r="L27" s="52">
        <f t="shared" si="13"/>
        <v>1.044</v>
      </c>
      <c r="M27" s="52">
        <f t="shared" si="14"/>
        <v>1.042</v>
      </c>
    </row>
    <row r="28" spans="1:13" s="45" customFormat="1" ht="15" customHeight="1" x14ac:dyDescent="0.2">
      <c r="A28" s="41" t="s">
        <v>76</v>
      </c>
      <c r="B28" s="42" t="s">
        <v>61</v>
      </c>
      <c r="C28" s="43" t="s">
        <v>13</v>
      </c>
      <c r="D28" s="44">
        <f>'[1]таб.1 2014'!$L$61</f>
        <v>4461.9755980235086</v>
      </c>
      <c r="E28" s="44">
        <f>'[1]таб.1 2015'!$L$61</f>
        <v>3118.7238607514123</v>
      </c>
      <c r="F28" s="44">
        <f>'[1]таб.1 2016'!$L$61</f>
        <v>3443.8299472089261</v>
      </c>
      <c r="G28" s="44">
        <f>'[1]таб.1 2017'!$L$61</f>
        <v>3733.077760495873</v>
      </c>
      <c r="H28" s="44">
        <f>'[1]таб.1 2018 (план)'!$L$61</f>
        <v>5418.0395175573767</v>
      </c>
      <c r="I28" s="44">
        <f t="shared" si="11"/>
        <v>5656.4332563299013</v>
      </c>
      <c r="J28" s="44">
        <f t="shared" si="12"/>
        <v>5894.0034530957573</v>
      </c>
      <c r="K28" s="53"/>
      <c r="L28" s="52">
        <f t="shared" si="13"/>
        <v>1.044</v>
      </c>
      <c r="M28" s="52">
        <f t="shared" si="14"/>
        <v>1.042</v>
      </c>
    </row>
    <row r="29" spans="1:13" s="21" customFormat="1" ht="15" customHeight="1" x14ac:dyDescent="0.2">
      <c r="A29" s="37" t="s">
        <v>77</v>
      </c>
      <c r="B29" s="38" t="s">
        <v>5</v>
      </c>
      <c r="C29" s="39" t="s">
        <v>13</v>
      </c>
      <c r="D29" s="40">
        <f>D30+D31</f>
        <v>16693.801060818008</v>
      </c>
      <c r="E29" s="40">
        <f>E30+E31</f>
        <v>17847.066379568339</v>
      </c>
      <c r="F29" s="40">
        <f>F30+F31</f>
        <v>21821.28081874123</v>
      </c>
      <c r="G29" s="40">
        <f>G30+G31</f>
        <v>7962.7110591848905</v>
      </c>
      <c r="H29" s="40">
        <f>H30+H31</f>
        <v>8613.3364110294206</v>
      </c>
      <c r="I29" s="40">
        <f t="shared" si="11"/>
        <v>8992.3232131147161</v>
      </c>
      <c r="J29" s="40">
        <f t="shared" si="12"/>
        <v>9370.0007880655339</v>
      </c>
      <c r="K29" s="52"/>
      <c r="L29" s="52">
        <f t="shared" si="13"/>
        <v>1.044</v>
      </c>
      <c r="M29" s="52">
        <f t="shared" si="14"/>
        <v>1.042</v>
      </c>
    </row>
    <row r="30" spans="1:13" s="45" customFormat="1" ht="15" customHeight="1" x14ac:dyDescent="0.2">
      <c r="A30" s="41" t="s">
        <v>78</v>
      </c>
      <c r="B30" s="42" t="s">
        <v>60</v>
      </c>
      <c r="C30" s="43" t="s">
        <v>13</v>
      </c>
      <c r="D30" s="44">
        <f>'[1]таб.1 2014'!$N$61</f>
        <v>10838.983455209878</v>
      </c>
      <c r="E30" s="44">
        <f>'[1]таб.1 2015'!$N$61</f>
        <v>10398.150821731015</v>
      </c>
      <c r="F30" s="44">
        <f>'[1]таб.1 2016'!$N$61</f>
        <v>17494.099259119237</v>
      </c>
      <c r="G30" s="44">
        <f>'[1]таб.1 2017'!$N$61</f>
        <v>4926.4540546702838</v>
      </c>
      <c r="H30" s="44">
        <f>'[1]таб.1 2018 (план)'!$N$61</f>
        <v>4382.6311199697457</v>
      </c>
      <c r="I30" s="44">
        <f t="shared" si="11"/>
        <v>4575.4668892484151</v>
      </c>
      <c r="J30" s="44">
        <f t="shared" si="12"/>
        <v>4767.6364985968485</v>
      </c>
      <c r="K30" s="53"/>
      <c r="L30" s="52">
        <f t="shared" si="13"/>
        <v>1.044</v>
      </c>
      <c r="M30" s="52">
        <f t="shared" si="14"/>
        <v>1.042</v>
      </c>
    </row>
    <row r="31" spans="1:13" s="45" customFormat="1" ht="15" customHeight="1" x14ac:dyDescent="0.2">
      <c r="A31" s="41" t="s">
        <v>79</v>
      </c>
      <c r="B31" s="42" t="s">
        <v>61</v>
      </c>
      <c r="C31" s="43" t="s">
        <v>13</v>
      </c>
      <c r="D31" s="44">
        <f>'[1]таб.1 2014'!$O$61</f>
        <v>5854.8176056081293</v>
      </c>
      <c r="E31" s="44">
        <f>'[1]таб.1 2015'!$O$61</f>
        <v>7448.9155578373247</v>
      </c>
      <c r="F31" s="44">
        <f>'[1]таб.1 2016'!$O$61</f>
        <v>4327.1815596219922</v>
      </c>
      <c r="G31" s="44">
        <f>'[1]таб.1 2017'!$O$61</f>
        <v>3036.2570045146072</v>
      </c>
      <c r="H31" s="44">
        <f>'[1]таб.1 2018 (план)'!$O$61</f>
        <v>4230.7052910596758</v>
      </c>
      <c r="I31" s="44">
        <f t="shared" si="11"/>
        <v>4416.8563238663019</v>
      </c>
      <c r="J31" s="44">
        <f t="shared" si="12"/>
        <v>4602.3642894686864</v>
      </c>
      <c r="K31" s="53"/>
      <c r="L31" s="52">
        <f t="shared" si="13"/>
        <v>1.044</v>
      </c>
      <c r="M31" s="52">
        <f t="shared" si="14"/>
        <v>1.042</v>
      </c>
    </row>
    <row r="32" spans="1:13" s="47" customFormat="1" ht="15" customHeight="1" x14ac:dyDescent="0.2">
      <c r="A32" s="33" t="s">
        <v>16</v>
      </c>
      <c r="B32" s="34" t="s">
        <v>17</v>
      </c>
      <c r="C32" s="35" t="s">
        <v>13</v>
      </c>
      <c r="D32" s="46">
        <f>D12-D22</f>
        <v>-782859.80607214919</v>
      </c>
      <c r="E32" s="46">
        <f>E12-E22</f>
        <v>-873798.04824335279</v>
      </c>
      <c r="F32" s="46">
        <f>F12-F22</f>
        <v>-1104793.3008673601</v>
      </c>
      <c r="G32" s="46">
        <f>G12-G22</f>
        <v>-903586.32933888119</v>
      </c>
      <c r="H32" s="46">
        <f>H12-H22</f>
        <v>-1183895.9619184637</v>
      </c>
      <c r="I32" s="46">
        <f t="shared" ref="I32:J32" si="15">I12-I22</f>
        <v>-1221145.2550982549</v>
      </c>
      <c r="J32" s="46">
        <f t="shared" si="15"/>
        <v>-1255523.9301083311</v>
      </c>
      <c r="K32" s="54"/>
      <c r="L32" s="54"/>
      <c r="M32" s="54"/>
    </row>
    <row r="33" spans="1:13" s="21" customFormat="1" ht="15" customHeight="1" x14ac:dyDescent="0.2">
      <c r="A33" s="48" t="s">
        <v>18</v>
      </c>
      <c r="B33" s="38" t="s">
        <v>19</v>
      </c>
      <c r="C33" s="39" t="s">
        <v>13</v>
      </c>
      <c r="D33" s="40"/>
      <c r="E33" s="40"/>
      <c r="F33" s="40"/>
      <c r="G33" s="40"/>
      <c r="H33" s="40"/>
      <c r="I33" s="40"/>
      <c r="J33" s="40"/>
      <c r="K33" s="52"/>
      <c r="L33" s="52"/>
      <c r="M33" s="52"/>
    </row>
    <row r="34" spans="1:13" s="21" customFormat="1" ht="15" customHeight="1" x14ac:dyDescent="0.2">
      <c r="A34" s="48" t="s">
        <v>20</v>
      </c>
      <c r="B34" s="38" t="s">
        <v>21</v>
      </c>
      <c r="C34" s="39" t="s">
        <v>13</v>
      </c>
      <c r="D34" s="40"/>
      <c r="E34" s="40"/>
      <c r="F34" s="40"/>
      <c r="G34" s="40"/>
      <c r="H34" s="40"/>
      <c r="I34" s="40"/>
      <c r="J34" s="40"/>
      <c r="K34" s="52"/>
      <c r="L34" s="52"/>
      <c r="M34" s="52"/>
    </row>
    <row r="35" spans="1:13" s="21" customFormat="1" ht="15" customHeight="1" x14ac:dyDescent="0.2">
      <c r="A35" s="48" t="s">
        <v>22</v>
      </c>
      <c r="B35" s="38" t="s">
        <v>23</v>
      </c>
      <c r="C35" s="39" t="s">
        <v>13</v>
      </c>
      <c r="D35" s="40"/>
      <c r="E35" s="40"/>
      <c r="F35" s="40"/>
      <c r="G35" s="40"/>
      <c r="H35" s="40"/>
      <c r="I35" s="40"/>
      <c r="J35" s="40"/>
      <c r="K35" s="52"/>
      <c r="L35" s="52"/>
      <c r="M35" s="52"/>
    </row>
    <row r="36" spans="1:13" s="21" customFormat="1" ht="15" customHeight="1" x14ac:dyDescent="0.2">
      <c r="A36" s="48" t="s">
        <v>24</v>
      </c>
      <c r="B36" s="38" t="s">
        <v>25</v>
      </c>
      <c r="C36" s="39" t="s">
        <v>13</v>
      </c>
      <c r="D36" s="40"/>
      <c r="E36" s="40"/>
      <c r="F36" s="40"/>
      <c r="G36" s="40"/>
      <c r="H36" s="40"/>
      <c r="I36" s="40"/>
      <c r="J36" s="40"/>
      <c r="K36" s="52"/>
      <c r="L36" s="52"/>
      <c r="M36" s="52"/>
    </row>
    <row r="37" spans="1:13" s="21" customFormat="1" ht="15" customHeight="1" x14ac:dyDescent="0.2">
      <c r="A37" s="48" t="s">
        <v>26</v>
      </c>
      <c r="B37" s="38" t="s">
        <v>27</v>
      </c>
      <c r="C37" s="39" t="s">
        <v>13</v>
      </c>
      <c r="D37" s="40">
        <f>'[1]таб.1 2014'!$C$62</f>
        <v>936.952</v>
      </c>
      <c r="E37" s="40">
        <f>'[1]таб.1 2015'!$C$62</f>
        <v>1181.768</v>
      </c>
      <c r="F37" s="40">
        <f>'[1]таб.1 2016'!$C$62</f>
        <v>1689.4939999999999</v>
      </c>
      <c r="G37" s="40">
        <f>'[1]таб.1 2017'!$C$62</f>
        <v>23597.4413858687</v>
      </c>
      <c r="H37" s="40">
        <f>'[1]таб.1 2018 (план)'!$C$62</f>
        <v>1535.6196443018723</v>
      </c>
      <c r="I37" s="40">
        <f t="shared" ref="I37" si="16">H37*1.044</f>
        <v>1603.1869086511547</v>
      </c>
      <c r="J37" s="40">
        <f t="shared" ref="J37" si="17">I37*1.042</f>
        <v>1670.5207588145033</v>
      </c>
      <c r="K37" s="52"/>
      <c r="L37" s="52">
        <f t="shared" ref="L37" si="18">I37/H37</f>
        <v>1.044</v>
      </c>
      <c r="M37" s="52">
        <f t="shared" ref="M37" si="19">J37/I37</f>
        <v>1.042</v>
      </c>
    </row>
    <row r="38" spans="1:13" s="21" customFormat="1" ht="15" customHeight="1" x14ac:dyDescent="0.2">
      <c r="A38" s="33" t="s">
        <v>28</v>
      </c>
      <c r="B38" s="34" t="s">
        <v>29</v>
      </c>
      <c r="C38" s="35" t="s">
        <v>13</v>
      </c>
      <c r="D38" s="46">
        <f>D32+D36-D37</f>
        <v>-783796.75807214924</v>
      </c>
      <c r="E38" s="46">
        <f>E32+E36-E37</f>
        <v>-874979.81624335283</v>
      </c>
      <c r="F38" s="46">
        <f>F32+F36-F37</f>
        <v>-1106482.79486736</v>
      </c>
      <c r="G38" s="46">
        <f>G32+G36-G37</f>
        <v>-927183.77072474989</v>
      </c>
      <c r="H38" s="46">
        <f>H32+H36-H37</f>
        <v>-1185431.5815627656</v>
      </c>
      <c r="I38" s="46">
        <f t="shared" ref="I38:J38" si="20">I32+I36-I37</f>
        <v>-1222748.442006906</v>
      </c>
      <c r="J38" s="46">
        <f t="shared" si="20"/>
        <v>-1257194.4508671456</v>
      </c>
      <c r="K38" s="52"/>
      <c r="L38" s="52"/>
      <c r="M38" s="52"/>
    </row>
    <row r="39" spans="1:13" s="21" customFormat="1" ht="15" customHeight="1" x14ac:dyDescent="0.2">
      <c r="A39" s="48" t="s">
        <v>30</v>
      </c>
      <c r="B39" s="38" t="s">
        <v>31</v>
      </c>
      <c r="C39" s="39" t="s">
        <v>13</v>
      </c>
      <c r="D39" s="39"/>
      <c r="E39" s="39"/>
      <c r="F39" s="39"/>
      <c r="G39" s="40"/>
      <c r="H39" s="16"/>
      <c r="I39" s="40"/>
      <c r="J39" s="40"/>
      <c r="K39" s="52"/>
      <c r="L39" s="52"/>
      <c r="M39" s="52"/>
    </row>
    <row r="40" spans="1:13" s="21" customFormat="1" ht="15" customHeight="1" x14ac:dyDescent="0.2">
      <c r="A40" s="48" t="s">
        <v>32</v>
      </c>
      <c r="B40" s="38" t="s">
        <v>33</v>
      </c>
      <c r="C40" s="39" t="s">
        <v>13</v>
      </c>
      <c r="D40" s="39"/>
      <c r="E40" s="39"/>
      <c r="F40" s="39"/>
      <c r="G40" s="40"/>
      <c r="H40" s="16"/>
      <c r="I40" s="40"/>
      <c r="J40" s="40"/>
      <c r="K40" s="52"/>
      <c r="L40" s="52"/>
      <c r="M40" s="52"/>
    </row>
    <row r="41" spans="1:13" s="21" customFormat="1" ht="15" customHeight="1" x14ac:dyDescent="0.2">
      <c r="A41" s="48" t="s">
        <v>34</v>
      </c>
      <c r="B41" s="38" t="s">
        <v>35</v>
      </c>
      <c r="C41" s="39" t="s">
        <v>13</v>
      </c>
      <c r="D41" s="39"/>
      <c r="E41" s="39"/>
      <c r="F41" s="39"/>
      <c r="G41" s="40"/>
      <c r="H41" s="16"/>
      <c r="I41" s="40"/>
      <c r="J41" s="40"/>
      <c r="K41" s="52"/>
      <c r="L41" s="52"/>
      <c r="M41" s="52"/>
    </row>
    <row r="42" spans="1:13" s="21" customFormat="1" ht="15" customHeight="1" x14ac:dyDescent="0.2">
      <c r="A42" s="48" t="s">
        <v>36</v>
      </c>
      <c r="B42" s="38" t="s">
        <v>37</v>
      </c>
      <c r="C42" s="39" t="s">
        <v>13</v>
      </c>
      <c r="D42" s="39"/>
      <c r="E42" s="39"/>
      <c r="F42" s="39"/>
      <c r="G42" s="40"/>
      <c r="H42" s="16"/>
      <c r="I42" s="40"/>
      <c r="J42" s="40"/>
      <c r="K42" s="52"/>
      <c r="L42" s="52"/>
      <c r="M42" s="52"/>
    </row>
    <row r="43" spans="1:13" s="21" customFormat="1" ht="15" customHeight="1" x14ac:dyDescent="0.2">
      <c r="A43" s="48" t="s">
        <v>38</v>
      </c>
      <c r="B43" s="38" t="s">
        <v>39</v>
      </c>
      <c r="C43" s="39" t="s">
        <v>13</v>
      </c>
      <c r="D43" s="39"/>
      <c r="E43" s="39"/>
      <c r="F43" s="39"/>
      <c r="G43" s="40"/>
      <c r="H43" s="16"/>
      <c r="I43" s="40"/>
      <c r="J43" s="40"/>
      <c r="K43" s="52"/>
      <c r="L43" s="52"/>
      <c r="M43" s="52"/>
    </row>
    <row r="44" spans="1:13" s="21" customFormat="1" ht="15" customHeight="1" x14ac:dyDescent="0.2">
      <c r="A44" s="48" t="s">
        <v>40</v>
      </c>
      <c r="B44" s="38" t="s">
        <v>41</v>
      </c>
      <c r="C44" s="39" t="s">
        <v>13</v>
      </c>
      <c r="D44" s="39"/>
      <c r="E44" s="39"/>
      <c r="F44" s="39"/>
      <c r="G44" s="40"/>
      <c r="H44" s="16"/>
      <c r="I44" s="40"/>
      <c r="J44" s="40"/>
      <c r="K44" s="52"/>
      <c r="L44" s="52"/>
      <c r="M44" s="52"/>
    </row>
  </sheetData>
  <mergeCells count="3">
    <mergeCell ref="A5:G5"/>
    <mergeCell ref="A6:G6"/>
    <mergeCell ref="A7:G7"/>
  </mergeCells>
  <pageMargins left="0.78740157480314965" right="0.31496062992125984" top="0.59055118110236227" bottom="0.39370078740157483" header="0.19685039370078741" footer="0.19685039370078741"/>
  <pageSetup paperSize="9" scale="5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7"/>
  <sheetViews>
    <sheetView zoomScaleNormal="100" zoomScaleSheetLayoutView="10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.85546875" defaultRowHeight="12.75" x14ac:dyDescent="0.2"/>
  <cols>
    <col min="1" max="1" width="1" style="5" customWidth="1"/>
    <col min="2" max="2" width="26.5703125" style="6" customWidth="1"/>
    <col min="3" max="3" width="11.140625" style="6" customWidth="1"/>
    <col min="4" max="4" width="8.85546875" style="6" customWidth="1"/>
    <col min="5" max="5" width="12.28515625" style="6" customWidth="1"/>
    <col min="6" max="8" width="11.140625" style="6" customWidth="1"/>
    <col min="9" max="9" width="10" style="6" customWidth="1"/>
    <col min="10" max="10" width="7.5703125" style="6" customWidth="1"/>
    <col min="11" max="11" width="11.140625" style="6" customWidth="1"/>
    <col min="12" max="13" width="9.5703125" style="6" customWidth="1"/>
    <col min="14" max="14" width="4.5703125" style="6" customWidth="1"/>
    <col min="15" max="15" width="33.28515625" style="6" customWidth="1"/>
    <col min="16" max="16" width="12.85546875" style="6" bestFit="1" customWidth="1"/>
    <col min="17" max="17" width="10.5703125" style="6" bestFit="1" customWidth="1"/>
    <col min="18" max="20" width="9.85546875" style="6" bestFit="1" customWidth="1"/>
    <col min="21" max="21" width="8.85546875" style="6" bestFit="1" customWidth="1"/>
    <col min="22" max="22" width="9.85546875" style="6" bestFit="1" customWidth="1"/>
    <col min="23" max="23" width="13" style="6" bestFit="1" customWidth="1"/>
    <col min="24" max="24" width="10.28515625" style="6" customWidth="1"/>
    <col min="25" max="25" width="8.140625" style="6" bestFit="1" customWidth="1"/>
    <col min="26" max="26" width="9" style="6" customWidth="1"/>
    <col min="27" max="27" width="4.5703125" style="6" customWidth="1"/>
    <col min="28" max="28" width="25.28515625" style="6" customWidth="1"/>
    <col min="29" max="29" width="12.85546875" style="6" bestFit="1" customWidth="1"/>
    <col min="30" max="30" width="10.5703125" style="6" bestFit="1" customWidth="1"/>
    <col min="31" max="33" width="9.85546875" style="6" bestFit="1" customWidth="1"/>
    <col min="34" max="34" width="8.85546875" style="6" bestFit="1" customWidth="1"/>
    <col min="35" max="35" width="9.85546875" style="6" bestFit="1" customWidth="1"/>
    <col min="36" max="36" width="13" style="6" bestFit="1" customWidth="1"/>
    <col min="37" max="37" width="9.140625" style="6" customWidth="1"/>
    <col min="38" max="38" width="8.140625" style="6" bestFit="1" customWidth="1"/>
    <col min="39" max="39" width="4" style="6" bestFit="1" customWidth="1"/>
    <col min="40" max="40" width="4.5703125" style="6" customWidth="1"/>
    <col min="41" max="41" width="25" style="6" customWidth="1"/>
    <col min="42" max="42" width="12.85546875" style="6" bestFit="1" customWidth="1"/>
    <col min="43" max="52" width="10" style="6" customWidth="1"/>
    <col min="53" max="53" width="4.5703125" style="6" customWidth="1"/>
    <col min="54" max="54" width="31" style="6" customWidth="1"/>
    <col min="55" max="55" width="12.85546875" style="6" bestFit="1" customWidth="1"/>
    <col min="56" max="56" width="10.5703125" style="6" bestFit="1" customWidth="1"/>
    <col min="57" max="59" width="9.85546875" style="6" bestFit="1" customWidth="1"/>
    <col min="60" max="60" width="8.85546875" style="6" bestFit="1" customWidth="1"/>
    <col min="61" max="61" width="9.85546875" style="6" bestFit="1" customWidth="1"/>
    <col min="62" max="62" width="13" style="6" bestFit="1" customWidth="1"/>
    <col min="63" max="63" width="9.85546875" style="6" customWidth="1"/>
    <col min="64" max="64" width="8.140625" style="6" bestFit="1" customWidth="1"/>
    <col min="65" max="65" width="8.140625" style="6" customWidth="1"/>
    <col min="66" max="66" width="4.5703125" style="6" customWidth="1"/>
    <col min="67" max="67" width="32.140625" style="6" customWidth="1"/>
    <col min="68" max="78" width="12" style="6" customWidth="1"/>
    <col min="79" max="79" width="4.5703125" style="6" customWidth="1"/>
    <col min="80" max="80" width="33.7109375" style="6" customWidth="1"/>
    <col min="81" max="91" width="12" style="6" customWidth="1"/>
    <col min="92" max="256" width="4.5703125" style="6" customWidth="1"/>
    <col min="257" max="16384" width="0.85546875" style="6"/>
  </cols>
  <sheetData>
    <row r="1" spans="1:91" s="4" customFormat="1" ht="15" customHeight="1" x14ac:dyDescent="0.3">
      <c r="A1" s="1"/>
      <c r="B1" s="2" t="s">
        <v>95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2" t="s">
        <v>96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2" t="s">
        <v>97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O1" s="2" t="s">
        <v>98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B1" s="2" t="s">
        <v>99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O1" s="2" t="s">
        <v>100</v>
      </c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B1" s="2" t="s">
        <v>101</v>
      </c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12" customHeight="1" x14ac:dyDescent="0.2"/>
    <row r="3" spans="1:91" s="8" customFormat="1" ht="12.75" customHeight="1" x14ac:dyDescent="0.2">
      <c r="A3" s="7"/>
      <c r="B3" s="57" t="s">
        <v>42</v>
      </c>
      <c r="C3" s="57" t="s">
        <v>43</v>
      </c>
      <c r="D3" s="61" t="s">
        <v>44</v>
      </c>
      <c r="E3" s="61"/>
      <c r="F3" s="61"/>
      <c r="G3" s="61"/>
      <c r="H3" s="61"/>
      <c r="I3" s="61"/>
      <c r="J3" s="61"/>
      <c r="K3" s="61"/>
      <c r="L3" s="61"/>
      <c r="M3" s="61"/>
      <c r="O3" s="57" t="s">
        <v>42</v>
      </c>
      <c r="P3" s="57" t="s">
        <v>43</v>
      </c>
      <c r="Q3" s="61" t="s">
        <v>44</v>
      </c>
      <c r="R3" s="61"/>
      <c r="S3" s="61"/>
      <c r="T3" s="61"/>
      <c r="U3" s="61"/>
      <c r="V3" s="61"/>
      <c r="W3" s="61"/>
      <c r="X3" s="61"/>
      <c r="Y3" s="61"/>
      <c r="Z3" s="61"/>
      <c r="AB3" s="58" t="s">
        <v>42</v>
      </c>
      <c r="AC3" s="62" t="s">
        <v>43</v>
      </c>
      <c r="AD3" s="64" t="s">
        <v>44</v>
      </c>
      <c r="AE3" s="65"/>
      <c r="AF3" s="65"/>
      <c r="AG3" s="65"/>
      <c r="AH3" s="65"/>
      <c r="AI3" s="65"/>
      <c r="AJ3" s="65"/>
      <c r="AK3" s="65"/>
      <c r="AL3" s="65"/>
      <c r="AM3" s="66"/>
      <c r="AO3" s="57" t="s">
        <v>42</v>
      </c>
      <c r="AP3" s="57" t="s">
        <v>43</v>
      </c>
      <c r="AQ3" s="61" t="s">
        <v>44</v>
      </c>
      <c r="AR3" s="61"/>
      <c r="AS3" s="61"/>
      <c r="AT3" s="61"/>
      <c r="AU3" s="61"/>
      <c r="AV3" s="61"/>
      <c r="AW3" s="61"/>
      <c r="AX3" s="61"/>
      <c r="AY3" s="61"/>
      <c r="AZ3" s="61"/>
      <c r="BB3" s="58" t="s">
        <v>42</v>
      </c>
      <c r="BC3" s="57" t="s">
        <v>43</v>
      </c>
      <c r="BD3" s="61" t="s">
        <v>44</v>
      </c>
      <c r="BE3" s="61"/>
      <c r="BF3" s="61"/>
      <c r="BG3" s="61"/>
      <c r="BH3" s="61"/>
      <c r="BI3" s="61"/>
      <c r="BJ3" s="61"/>
      <c r="BK3" s="61"/>
      <c r="BL3" s="61"/>
      <c r="BM3" s="61"/>
      <c r="BO3" s="62" t="s">
        <v>42</v>
      </c>
      <c r="BP3" s="57" t="s">
        <v>43</v>
      </c>
      <c r="BQ3" s="61" t="s">
        <v>44</v>
      </c>
      <c r="BR3" s="61"/>
      <c r="BS3" s="61"/>
      <c r="BT3" s="61"/>
      <c r="BU3" s="61"/>
      <c r="BV3" s="61"/>
      <c r="BW3" s="61"/>
      <c r="BX3" s="61"/>
      <c r="BY3" s="61"/>
      <c r="BZ3" s="61"/>
      <c r="CB3" s="58" t="s">
        <v>42</v>
      </c>
      <c r="CC3" s="57" t="s">
        <v>43</v>
      </c>
      <c r="CD3" s="61" t="s">
        <v>44</v>
      </c>
      <c r="CE3" s="61"/>
      <c r="CF3" s="61"/>
      <c r="CG3" s="61"/>
      <c r="CH3" s="61"/>
      <c r="CI3" s="61"/>
      <c r="CJ3" s="61"/>
      <c r="CK3" s="61"/>
      <c r="CL3" s="61"/>
      <c r="CM3" s="61"/>
    </row>
    <row r="4" spans="1:91" s="8" customFormat="1" ht="113.25" customHeight="1" x14ac:dyDescent="0.2">
      <c r="A4" s="9"/>
      <c r="B4" s="57"/>
      <c r="C4" s="57"/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0" t="s">
        <v>54</v>
      </c>
      <c r="O4" s="57"/>
      <c r="P4" s="57"/>
      <c r="Q4" s="10" t="s">
        <v>45</v>
      </c>
      <c r="R4" s="10" t="s">
        <v>46</v>
      </c>
      <c r="S4" s="10" t="s">
        <v>47</v>
      </c>
      <c r="T4" s="10" t="s">
        <v>48</v>
      </c>
      <c r="U4" s="10" t="s">
        <v>49</v>
      </c>
      <c r="V4" s="10" t="s">
        <v>50</v>
      </c>
      <c r="W4" s="10" t="s">
        <v>51</v>
      </c>
      <c r="X4" s="10" t="s">
        <v>52</v>
      </c>
      <c r="Y4" s="10" t="s">
        <v>53</v>
      </c>
      <c r="Z4" s="10" t="s">
        <v>54</v>
      </c>
      <c r="AB4" s="59"/>
      <c r="AC4" s="63"/>
      <c r="AD4" s="10" t="s">
        <v>45</v>
      </c>
      <c r="AE4" s="10" t="s">
        <v>46</v>
      </c>
      <c r="AF4" s="10" t="s">
        <v>47</v>
      </c>
      <c r="AG4" s="10" t="s">
        <v>48</v>
      </c>
      <c r="AH4" s="10" t="s">
        <v>49</v>
      </c>
      <c r="AI4" s="10" t="s">
        <v>50</v>
      </c>
      <c r="AJ4" s="10" t="s">
        <v>51</v>
      </c>
      <c r="AK4" s="10" t="s">
        <v>52</v>
      </c>
      <c r="AL4" s="10" t="s">
        <v>53</v>
      </c>
      <c r="AM4" s="10" t="s">
        <v>54</v>
      </c>
      <c r="AO4" s="57"/>
      <c r="AP4" s="57"/>
      <c r="AQ4" s="10" t="s">
        <v>45</v>
      </c>
      <c r="AR4" s="10" t="s">
        <v>46</v>
      </c>
      <c r="AS4" s="10" t="s">
        <v>47</v>
      </c>
      <c r="AT4" s="10" t="s">
        <v>48</v>
      </c>
      <c r="AU4" s="10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0" t="s">
        <v>54</v>
      </c>
      <c r="BB4" s="59"/>
      <c r="BC4" s="57"/>
      <c r="BD4" s="10" t="s">
        <v>45</v>
      </c>
      <c r="BE4" s="10" t="s">
        <v>46</v>
      </c>
      <c r="BF4" s="10" t="s">
        <v>47</v>
      </c>
      <c r="BG4" s="10" t="s">
        <v>48</v>
      </c>
      <c r="BH4" s="10" t="s">
        <v>49</v>
      </c>
      <c r="BI4" s="10" t="s">
        <v>50</v>
      </c>
      <c r="BJ4" s="10" t="s">
        <v>51</v>
      </c>
      <c r="BK4" s="10" t="s">
        <v>52</v>
      </c>
      <c r="BL4" s="10" t="s">
        <v>53</v>
      </c>
      <c r="BM4" s="10" t="s">
        <v>54</v>
      </c>
      <c r="BO4" s="67"/>
      <c r="BP4" s="57"/>
      <c r="BQ4" s="10" t="s">
        <v>45</v>
      </c>
      <c r="BR4" s="10" t="s">
        <v>46</v>
      </c>
      <c r="BS4" s="10" t="s">
        <v>47</v>
      </c>
      <c r="BT4" s="10" t="s">
        <v>48</v>
      </c>
      <c r="BU4" s="10" t="s">
        <v>49</v>
      </c>
      <c r="BV4" s="10" t="s">
        <v>50</v>
      </c>
      <c r="BW4" s="10" t="s">
        <v>51</v>
      </c>
      <c r="BX4" s="10" t="s">
        <v>52</v>
      </c>
      <c r="BY4" s="10" t="s">
        <v>53</v>
      </c>
      <c r="BZ4" s="10" t="s">
        <v>54</v>
      </c>
      <c r="CB4" s="59"/>
      <c r="CC4" s="57"/>
      <c r="CD4" s="10" t="s">
        <v>45</v>
      </c>
      <c r="CE4" s="10" t="s">
        <v>46</v>
      </c>
      <c r="CF4" s="10" t="s">
        <v>47</v>
      </c>
      <c r="CG4" s="10" t="s">
        <v>48</v>
      </c>
      <c r="CH4" s="10" t="s">
        <v>49</v>
      </c>
      <c r="CI4" s="10" t="s">
        <v>50</v>
      </c>
      <c r="CJ4" s="10" t="s">
        <v>51</v>
      </c>
      <c r="CK4" s="10" t="s">
        <v>52</v>
      </c>
      <c r="CL4" s="10" t="s">
        <v>53</v>
      </c>
      <c r="CM4" s="10" t="s">
        <v>54</v>
      </c>
    </row>
    <row r="5" spans="1:91" s="8" customFormat="1" ht="12" customHeight="1" x14ac:dyDescent="0.2">
      <c r="A5" s="9"/>
      <c r="B5" s="57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O5" s="57"/>
      <c r="P5" s="11">
        <v>1</v>
      </c>
      <c r="Q5" s="11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1">
        <v>8</v>
      </c>
      <c r="X5" s="11">
        <v>9</v>
      </c>
      <c r="Y5" s="11">
        <v>10</v>
      </c>
      <c r="Z5" s="11">
        <v>11</v>
      </c>
      <c r="AB5" s="60"/>
      <c r="AC5" s="11">
        <v>1</v>
      </c>
      <c r="AD5" s="11">
        <v>2</v>
      </c>
      <c r="AE5" s="11">
        <v>3</v>
      </c>
      <c r="AF5" s="11">
        <v>4</v>
      </c>
      <c r="AG5" s="11">
        <v>5</v>
      </c>
      <c r="AH5" s="11">
        <v>6</v>
      </c>
      <c r="AI5" s="11">
        <v>7</v>
      </c>
      <c r="AJ5" s="11">
        <v>8</v>
      </c>
      <c r="AK5" s="11">
        <v>9</v>
      </c>
      <c r="AL5" s="11">
        <v>10</v>
      </c>
      <c r="AM5" s="11">
        <v>11</v>
      </c>
      <c r="AO5" s="57"/>
      <c r="AP5" s="11">
        <v>1</v>
      </c>
      <c r="AQ5" s="11">
        <v>2</v>
      </c>
      <c r="AR5" s="11">
        <v>3</v>
      </c>
      <c r="AS5" s="11">
        <v>4</v>
      </c>
      <c r="AT5" s="11">
        <v>5</v>
      </c>
      <c r="AU5" s="11">
        <v>6</v>
      </c>
      <c r="AV5" s="11">
        <v>7</v>
      </c>
      <c r="AW5" s="11">
        <v>8</v>
      </c>
      <c r="AX5" s="11">
        <v>9</v>
      </c>
      <c r="AY5" s="11">
        <v>10</v>
      </c>
      <c r="AZ5" s="11">
        <v>11</v>
      </c>
      <c r="BB5" s="60"/>
      <c r="BC5" s="11">
        <v>1</v>
      </c>
      <c r="BD5" s="11">
        <v>2</v>
      </c>
      <c r="BE5" s="11">
        <v>3</v>
      </c>
      <c r="BF5" s="11">
        <v>4</v>
      </c>
      <c r="BG5" s="11">
        <v>5</v>
      </c>
      <c r="BH5" s="11">
        <v>6</v>
      </c>
      <c r="BI5" s="11">
        <v>7</v>
      </c>
      <c r="BJ5" s="11">
        <v>8</v>
      </c>
      <c r="BK5" s="11">
        <v>9</v>
      </c>
      <c r="BL5" s="11">
        <v>10</v>
      </c>
      <c r="BM5" s="11">
        <v>11</v>
      </c>
      <c r="BO5" s="63"/>
      <c r="BP5" s="11">
        <v>1</v>
      </c>
      <c r="BQ5" s="11">
        <v>2</v>
      </c>
      <c r="BR5" s="11">
        <v>3</v>
      </c>
      <c r="BS5" s="11">
        <v>4</v>
      </c>
      <c r="BT5" s="11">
        <v>5</v>
      </c>
      <c r="BU5" s="11">
        <v>6</v>
      </c>
      <c r="BV5" s="11">
        <v>7</v>
      </c>
      <c r="BW5" s="11">
        <v>8</v>
      </c>
      <c r="BX5" s="11">
        <v>9</v>
      </c>
      <c r="BY5" s="11">
        <v>10</v>
      </c>
      <c r="BZ5" s="11">
        <v>11</v>
      </c>
      <c r="CB5" s="60"/>
      <c r="CC5" s="11">
        <v>1</v>
      </c>
      <c r="CD5" s="11">
        <v>2</v>
      </c>
      <c r="CE5" s="11">
        <v>3</v>
      </c>
      <c r="CF5" s="11">
        <v>4</v>
      </c>
      <c r="CG5" s="11">
        <v>5</v>
      </c>
      <c r="CH5" s="11">
        <v>6</v>
      </c>
      <c r="CI5" s="11">
        <v>7</v>
      </c>
      <c r="CJ5" s="11">
        <v>8</v>
      </c>
      <c r="CK5" s="11">
        <v>9</v>
      </c>
      <c r="CL5" s="11">
        <v>10</v>
      </c>
      <c r="CM5" s="11">
        <v>11</v>
      </c>
    </row>
    <row r="6" spans="1:91" ht="15" customHeight="1" x14ac:dyDescent="0.2">
      <c r="B6" s="12" t="s">
        <v>55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O6" s="12" t="s">
        <v>55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B6" s="12" t="s">
        <v>55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O6" s="12" t="s">
        <v>55</v>
      </c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B6" s="12" t="s">
        <v>55</v>
      </c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O6" s="12" t="s">
        <v>55</v>
      </c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B6" s="12" t="s">
        <v>55</v>
      </c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ht="45.75" customHeight="1" x14ac:dyDescent="0.2">
      <c r="B7" s="14" t="s">
        <v>88</v>
      </c>
      <c r="C7" s="15">
        <f>SUM(D7:M7)</f>
        <v>87948.8777378714</v>
      </c>
      <c r="D7" s="15"/>
      <c r="E7" s="15">
        <f>'[1]таб.1 2014'!$H$31</f>
        <v>663.636908118978</v>
      </c>
      <c r="F7" s="15">
        <f>'[1]таб.1 2014'!$H$14</f>
        <v>48967.967529874069</v>
      </c>
      <c r="G7" s="15">
        <f>'[1]таб.1 2014'!$H$17</f>
        <v>13736.530227528794</v>
      </c>
      <c r="H7" s="15">
        <f>'[1]таб.1 2014'!$H$20</f>
        <v>479.35063239706324</v>
      </c>
      <c r="I7" s="15">
        <f>'[1]таб.1 2014'!$H$61-D7-E7-F7-G7-H7</f>
        <v>24011.011242770081</v>
      </c>
      <c r="J7" s="15"/>
      <c r="K7" s="15">
        <f>'[1]таб.1 2014'!$H$63</f>
        <v>90.381197182423392</v>
      </c>
      <c r="L7" s="15"/>
      <c r="M7" s="15"/>
      <c r="O7" s="14" t="s">
        <v>88</v>
      </c>
      <c r="P7" s="15">
        <f>SUM(Q7:Z7)</f>
        <v>114852.86663999529</v>
      </c>
      <c r="Q7" s="15"/>
      <c r="R7" s="15">
        <f>'[1]таб.1 2015'!$H$31</f>
        <v>662.35706156445076</v>
      </c>
      <c r="S7" s="15">
        <f>'[1]таб.1 2015'!$H$14</f>
        <v>62319.667449545923</v>
      </c>
      <c r="T7" s="15">
        <f>'[1]таб.1 2015'!$H$17</f>
        <v>18527.76208682037</v>
      </c>
      <c r="U7" s="15">
        <f>'[1]таб.1 2015'!$H$20</f>
        <v>310.67751324614466</v>
      </c>
      <c r="V7" s="15">
        <f>'[1]таб.1 2015'!$H$61-Q7-R7-S7-T7-U7</f>
        <v>32908.417932542885</v>
      </c>
      <c r="W7" s="15"/>
      <c r="X7" s="15">
        <f>'[1]таб.1 2015'!$H$63</f>
        <v>123.98459627552181</v>
      </c>
      <c r="Y7" s="15"/>
      <c r="Z7" s="15"/>
      <c r="AB7" s="14" t="s">
        <v>88</v>
      </c>
      <c r="AC7" s="15">
        <f>SUM(AD7:AM7)</f>
        <v>138928.20099294928</v>
      </c>
      <c r="AD7" s="15"/>
      <c r="AE7" s="15">
        <f>'[1]таб.1 2016'!$H$31</f>
        <v>843.12785691102295</v>
      </c>
      <c r="AF7" s="15">
        <f>'[1]таб.1 2016'!$H$14</f>
        <v>74683.060686105426</v>
      </c>
      <c r="AG7" s="15">
        <f>'[1]таб.1 2016'!$H$17</f>
        <v>21977.749176142148</v>
      </c>
      <c r="AH7" s="15">
        <f>'[1]таб.1 2016'!$H$20</f>
        <v>237.25688456410839</v>
      </c>
      <c r="AI7" s="15">
        <f>'[1]таб.1 2016'!$H$61-AD7-AE7-AF7-AG7-AH7</f>
        <v>40998.051125806778</v>
      </c>
      <c r="AJ7" s="15"/>
      <c r="AK7" s="15">
        <f>'[1]таб.1 2016'!$H$63</f>
        <v>188.95526341979053</v>
      </c>
      <c r="AL7" s="15"/>
      <c r="AM7" s="15"/>
      <c r="AO7" s="14" t="s">
        <v>88</v>
      </c>
      <c r="AP7" s="15">
        <f>SUM(AQ7:AZ7)</f>
        <v>159738.953905456</v>
      </c>
      <c r="AQ7" s="15"/>
      <c r="AR7" s="15">
        <f>'[1]таб.1 2017'!$H$31</f>
        <v>5379.9984666242917</v>
      </c>
      <c r="AS7" s="15">
        <f>'[1]таб.1 2017'!$H$14</f>
        <v>93403.118736905919</v>
      </c>
      <c r="AT7" s="15">
        <f>'[1]таб.1 2017'!$H$17</f>
        <v>26170.497420182619</v>
      </c>
      <c r="AU7" s="15">
        <f>'[1]таб.1 2017'!$H$20</f>
        <v>4002.9013528759879</v>
      </c>
      <c r="AV7" s="15">
        <f>'[1]таб.1 2017'!$H$61-AQ7-AR7-AS7-AT7-AU7</f>
        <v>30628.534995460708</v>
      </c>
      <c r="AW7" s="15"/>
      <c r="AX7" s="15">
        <f>'[1]таб.1 2017'!$H$63</f>
        <v>153.90293340647798</v>
      </c>
      <c r="AY7" s="15"/>
      <c r="AZ7" s="15"/>
      <c r="BB7" s="14" t="s">
        <v>88</v>
      </c>
      <c r="BC7" s="15">
        <f>SUM(BD7:BM7)</f>
        <v>184204.67427114869</v>
      </c>
      <c r="BD7" s="15"/>
      <c r="BE7" s="15">
        <f>'[1]таб.1 2018 (план)'!$H$31</f>
        <v>4877.0241772928384</v>
      </c>
      <c r="BF7" s="15">
        <f>'[1]таб.1 2018 (план)'!$H$14</f>
        <v>102083.96757273647</v>
      </c>
      <c r="BG7" s="15">
        <f>'[1]таб.1 2018 (план)'!$H$17</f>
        <v>30940.51030236786</v>
      </c>
      <c r="BH7" s="15">
        <f>'[1]таб.1 2018 (план)'!$H$20</f>
        <v>9383.889847615641</v>
      </c>
      <c r="BI7" s="15">
        <f>'[1]таб.1 2018 (план)'!$H$61-BD7-BE7-BF7-BG7-BH7</f>
        <v>36686.603667837277</v>
      </c>
      <c r="BJ7" s="15"/>
      <c r="BK7" s="15">
        <f>'[1]таб.1 2018 (план)'!$H$63</f>
        <v>232.67870329857769</v>
      </c>
      <c r="BL7" s="15"/>
      <c r="BM7" s="15"/>
      <c r="BO7" s="14" t="s">
        <v>88</v>
      </c>
      <c r="BP7" s="15">
        <f>SUM(BQ7:BZ7)</f>
        <v>192309.67993907924</v>
      </c>
      <c r="BQ7" s="15"/>
      <c r="BR7" s="15">
        <f>BE7*Ф2_стр.1!$L$23</f>
        <v>5091.6132410937234</v>
      </c>
      <c r="BS7" s="15">
        <f>BF7*Ф2_стр.1!$L$23</f>
        <v>106575.66214593688</v>
      </c>
      <c r="BT7" s="15">
        <f>BG7*Ф2_стр.1!$L$23</f>
        <v>32301.892755672048</v>
      </c>
      <c r="BU7" s="15">
        <f>BH7*Ф2_стр.1!$L$23</f>
        <v>9796.7810009107288</v>
      </c>
      <c r="BV7" s="15">
        <f>BI7*Ф2_стр.1!$L$23</f>
        <v>38300.814229222116</v>
      </c>
      <c r="BW7" s="15">
        <f>BJ7*Ф2_стр.1!$L$23</f>
        <v>0</v>
      </c>
      <c r="BX7" s="15">
        <f>BK7*Ф2_стр.1!$L$23</f>
        <v>242.91656624371512</v>
      </c>
      <c r="BY7" s="15">
        <f>BL7*Ф2_стр.1!$L$23</f>
        <v>0</v>
      </c>
      <c r="BZ7" s="15">
        <f>BM7*Ф2_стр.1!$L$23</f>
        <v>0</v>
      </c>
      <c r="CB7" s="14" t="s">
        <v>88</v>
      </c>
      <c r="CC7" s="15">
        <f>SUM(CD7:CM7)</f>
        <v>200386.68649652053</v>
      </c>
      <c r="CD7" s="15"/>
      <c r="CE7" s="15">
        <f>BR7*Ф2_стр.1!$M$23</f>
        <v>5305.4609972196604</v>
      </c>
      <c r="CF7" s="15">
        <f>BS7*Ф2_стр.1!$M$23</f>
        <v>111051.83995606622</v>
      </c>
      <c r="CG7" s="15">
        <f>BT7*Ф2_стр.1!$M$23</f>
        <v>33658.572251410274</v>
      </c>
      <c r="CH7" s="15">
        <f>BU7*Ф2_стр.1!$M$23</f>
        <v>10208.245802948979</v>
      </c>
      <c r="CI7" s="15">
        <f>BV7*Ф2_стр.1!$M$23</f>
        <v>39909.448426849449</v>
      </c>
      <c r="CJ7" s="15">
        <f>BW7*Ф2_стр.1!$M$23</f>
        <v>0</v>
      </c>
      <c r="CK7" s="15">
        <f>BX7*Ф2_стр.1!$M$23</f>
        <v>253.11906202595117</v>
      </c>
      <c r="CL7" s="15">
        <f>BY7*Ф2_стр.1!$M$23</f>
        <v>0</v>
      </c>
      <c r="CM7" s="15">
        <f>BZ7*Ф2_стр.1!$M$23</f>
        <v>0</v>
      </c>
    </row>
    <row r="8" spans="1:91" ht="45.75" customHeight="1" x14ac:dyDescent="0.2">
      <c r="B8" s="14" t="s">
        <v>89</v>
      </c>
      <c r="C8" s="15">
        <f t="shared" ref="C8:C13" si="0">SUM(D8:M8)</f>
        <v>255104.68635654546</v>
      </c>
      <c r="D8" s="15"/>
      <c r="E8" s="15">
        <f>'[1]таб.1 2014'!$D$31</f>
        <v>29202.020697835582</v>
      </c>
      <c r="F8" s="15">
        <f>'[1]таб.1 2014'!$D$14</f>
        <v>116295.91736800523</v>
      </c>
      <c r="G8" s="15">
        <f>'[1]таб.1 2014'!$D$17</f>
        <v>32714.328661095267</v>
      </c>
      <c r="H8" s="15">
        <f>'[1]таб.1 2014'!$D$20</f>
        <v>25973.551548372037</v>
      </c>
      <c r="I8" s="15">
        <f>'[1]таб.1 2014'!$D$61-D8-E8-F8-G8-H8</f>
        <v>50703.620115380312</v>
      </c>
      <c r="J8" s="15"/>
      <c r="K8" s="15">
        <f>'[1]таб.1 2014'!$D$63</f>
        <v>215.24796585702109</v>
      </c>
      <c r="L8" s="15"/>
      <c r="M8" s="15"/>
      <c r="O8" s="14" t="s">
        <v>89</v>
      </c>
      <c r="P8" s="15">
        <f t="shared" ref="P8:P13" si="1">SUM(Q8:Z8)</f>
        <v>264421.55371230206</v>
      </c>
      <c r="Q8" s="15"/>
      <c r="R8" s="15">
        <f>'[1]таб.1 2015'!$D$31</f>
        <v>25467.647967687444</v>
      </c>
      <c r="S8" s="15">
        <f>'[1]таб.1 2015'!$D$14</f>
        <v>128641.34126910252</v>
      </c>
      <c r="T8" s="15">
        <f>'[1]таб.1 2015'!$D$17</f>
        <v>38233.841590936863</v>
      </c>
      <c r="U8" s="15">
        <f>'[1]таб.1 2015'!$D$20</f>
        <v>24613.780676514547</v>
      </c>
      <c r="V8" s="15">
        <f>'[1]таб.1 2015'!$D$61-Q8-R8-S8-T8-U8</f>
        <v>47207.572199523012</v>
      </c>
      <c r="W8" s="15"/>
      <c r="X8" s="15">
        <f>'[1]таб.1 2015'!$D$63</f>
        <v>257.37000853774526</v>
      </c>
      <c r="Y8" s="15"/>
      <c r="Z8" s="15"/>
      <c r="AB8" s="14" t="s">
        <v>89</v>
      </c>
      <c r="AC8" s="15">
        <f t="shared" ref="AC8:AC13" si="2">SUM(AD8:AM8)</f>
        <v>345146.60033921833</v>
      </c>
      <c r="AD8" s="15"/>
      <c r="AE8" s="15">
        <f>'[1]таб.1 2016'!$D$31</f>
        <v>31944.024782467073</v>
      </c>
      <c r="AF8" s="15">
        <f>'[1]таб.1 2016'!$D$14</f>
        <v>151089.63589178267</v>
      </c>
      <c r="AG8" s="15">
        <f>'[1]таб.1 2016'!$D$17</f>
        <v>44459.336243651051</v>
      </c>
      <c r="AH8" s="15">
        <f>'[1]таб.1 2016'!$D$20</f>
        <v>27273.28614834648</v>
      </c>
      <c r="AI8" s="15">
        <f>'[1]таб.1 2016'!$D$61-AD8-AE8-AF8-AG8-AH8</f>
        <v>89998.672588018511</v>
      </c>
      <c r="AJ8" s="15"/>
      <c r="AK8" s="15">
        <f>'[1]таб.1 2016'!$D$63</f>
        <v>381.64468495249133</v>
      </c>
      <c r="AL8" s="15"/>
      <c r="AM8" s="15"/>
      <c r="AO8" s="14" t="s">
        <v>89</v>
      </c>
      <c r="AP8" s="15">
        <f t="shared" ref="AP8:AP13" si="3">SUM(AQ8:AZ8)</f>
        <v>407637.18248292984</v>
      </c>
      <c r="AQ8" s="15"/>
      <c r="AR8" s="15">
        <f>'[1]таб.1 2017'!$D$31</f>
        <v>31442.789122630373</v>
      </c>
      <c r="AS8" s="15">
        <f>'[1]таб.1 2017'!$D$14</f>
        <v>195331.03124145581</v>
      </c>
      <c r="AT8" s="15">
        <f>'[1]таб.1 2017'!$D$17</f>
        <v>61892.218334630474</v>
      </c>
      <c r="AU8" s="15">
        <f>'[1]таб.1 2017'!$D$20</f>
        <v>15730.109771601441</v>
      </c>
      <c r="AV8" s="15">
        <f>'[1]таб.1 2017'!$D$61-AQ8-AR8-AS8-AT8-AU8</f>
        <v>102897.03720449813</v>
      </c>
      <c r="AW8" s="15"/>
      <c r="AX8" s="15">
        <f>'[1]таб.1 2017'!$D$63</f>
        <v>343.99680811361583</v>
      </c>
      <c r="AY8" s="15"/>
      <c r="AZ8" s="15"/>
      <c r="BB8" s="14" t="s">
        <v>89</v>
      </c>
      <c r="BC8" s="15">
        <f t="shared" ref="BC8:BC13" si="4">SUM(BD8:BM8)</f>
        <v>558536.4438752681</v>
      </c>
      <c r="BD8" s="15"/>
      <c r="BE8" s="15">
        <f>'[1]таб.1 2018 (план)'!$D$31</f>
        <v>61067.015720018848</v>
      </c>
      <c r="BF8" s="15">
        <f>'[1]таб.1 2018 (план)'!$D$14</f>
        <v>212159.40619140025</v>
      </c>
      <c r="BG8" s="15">
        <f>'[1]таб.1 2018 (план)'!$D$17</f>
        <v>70543.870354548795</v>
      </c>
      <c r="BH8" s="15">
        <f>'[1]таб.1 2018 (план)'!$D$20</f>
        <v>45878.983772320229</v>
      </c>
      <c r="BI8" s="15">
        <f>'[1]таб.1 2018 (план)'!$D$61-BD8-BE8-BF8-BG8-BH8</f>
        <v>168365.90159696669</v>
      </c>
      <c r="BJ8" s="15"/>
      <c r="BK8" s="15">
        <f>'[1]таб.1 2018 (план)'!$D$63</f>
        <v>521.26624001325115</v>
      </c>
      <c r="BL8" s="15"/>
      <c r="BM8" s="15"/>
      <c r="BO8" s="14" t="s">
        <v>89</v>
      </c>
      <c r="BP8" s="15">
        <f t="shared" ref="BP8:BP13" si="5">SUM(BQ8:BZ8)</f>
        <v>583112.04740577983</v>
      </c>
      <c r="BQ8" s="15"/>
      <c r="BR8" s="15">
        <f>BE8*Ф2_стр.1!$L$24</f>
        <v>63753.964411699679</v>
      </c>
      <c r="BS8" s="15">
        <f>BF8*Ф2_стр.1!$L$24</f>
        <v>221494.42006382186</v>
      </c>
      <c r="BT8" s="15">
        <f>BG8*Ф2_стр.1!$L$24</f>
        <v>73647.800650148944</v>
      </c>
      <c r="BU8" s="15">
        <f>BH8*Ф2_стр.1!$L$24</f>
        <v>47897.659058302321</v>
      </c>
      <c r="BV8" s="15">
        <f>BI8*Ф2_стр.1!$L$24</f>
        <v>175774.00126723322</v>
      </c>
      <c r="BW8" s="15">
        <f>BJ8*Ф2_стр.1!$L$24</f>
        <v>0</v>
      </c>
      <c r="BX8" s="15">
        <f>BK8*Ф2_стр.1!$L$24</f>
        <v>544.2019545738342</v>
      </c>
      <c r="BY8" s="15">
        <f>BL8*Ф2_стр.1!$L$24</f>
        <v>0</v>
      </c>
      <c r="BZ8" s="15">
        <f>BM8*Ф2_стр.1!$L$24</f>
        <v>0</v>
      </c>
      <c r="CB8" s="14" t="s">
        <v>89</v>
      </c>
      <c r="CC8" s="15">
        <f t="shared" ref="CC8:CC13" si="6">SUM(CD8:CM8)</f>
        <v>607602.75339682261</v>
      </c>
      <c r="CD8" s="15"/>
      <c r="CE8" s="15">
        <f>BR8*Ф2_стр.1!$M$24</f>
        <v>66431.630916991067</v>
      </c>
      <c r="CF8" s="15">
        <f>BS8*Ф2_стр.1!$M$24</f>
        <v>230797.18570650238</v>
      </c>
      <c r="CG8" s="15">
        <f>BT8*Ф2_стр.1!$M$24</f>
        <v>76741.008277455199</v>
      </c>
      <c r="CH8" s="15">
        <f>BU8*Ф2_стр.1!$M$24</f>
        <v>49909.36073875102</v>
      </c>
      <c r="CI8" s="15">
        <f>BV8*Ф2_стр.1!$M$24</f>
        <v>183156.50932045703</v>
      </c>
      <c r="CJ8" s="15">
        <f>BW8*Ф2_стр.1!$M$24</f>
        <v>0</v>
      </c>
      <c r="CK8" s="15">
        <f>BX8*Ф2_стр.1!$M$24</f>
        <v>567.05843666593523</v>
      </c>
      <c r="CL8" s="15">
        <f>BY8*Ф2_стр.1!$M$24</f>
        <v>0</v>
      </c>
      <c r="CM8" s="15">
        <f>BZ8*Ф2_стр.1!$M$24</f>
        <v>0</v>
      </c>
    </row>
    <row r="9" spans="1:91" ht="45.75" customHeight="1" x14ac:dyDescent="0.2">
      <c r="B9" s="14" t="s">
        <v>56</v>
      </c>
      <c r="C9" s="15">
        <f t="shared" si="0"/>
        <v>177597.28598655728</v>
      </c>
      <c r="D9" s="15"/>
      <c r="E9" s="15">
        <f>'[1]таб.1 2014'!$F$31</f>
        <v>2693.3512866808378</v>
      </c>
      <c r="F9" s="15">
        <f>'[1]таб.1 2014'!$F$14</f>
        <v>89366.14399875341</v>
      </c>
      <c r="G9" s="15">
        <f>'[1]таб.1 2014'!$F$17</f>
        <v>25078.24857910219</v>
      </c>
      <c r="H9" s="15">
        <f>'[1]таб.1 2014'!$F$20</f>
        <v>4524.0536424429147</v>
      </c>
      <c r="I9" s="15">
        <f>'[1]таб.1 2014'!$F$61-D9-E9-F9-G9-H9</f>
        <v>55770.48304572569</v>
      </c>
      <c r="J9" s="15"/>
      <c r="K9" s="15">
        <f>'[1]таб.1 2014'!$F$63</f>
        <v>165.00543385223031</v>
      </c>
      <c r="L9" s="15"/>
      <c r="M9" s="15"/>
      <c r="O9" s="14" t="s">
        <v>56</v>
      </c>
      <c r="P9" s="15">
        <f t="shared" si="1"/>
        <v>198619.31958796401</v>
      </c>
      <c r="Q9" s="15"/>
      <c r="R9" s="15">
        <f>'[1]таб.1 2015'!$F$31</f>
        <v>3360.3261383311556</v>
      </c>
      <c r="S9" s="15">
        <f>'[1]таб.1 2015'!$F$14</f>
        <v>105831.39158646933</v>
      </c>
      <c r="T9" s="15">
        <f>'[1]таб.1 2015'!$F$17</f>
        <v>31214.080033637591</v>
      </c>
      <c r="U9" s="15">
        <f>'[1]таб.1 2015'!$F$20</f>
        <v>3311.1683136871043</v>
      </c>
      <c r="V9" s="15">
        <f>'[1]таб.1 2015'!$F$61-Q9-R9-S9-T9-U9</f>
        <v>54691.045727293633</v>
      </c>
      <c r="W9" s="15"/>
      <c r="X9" s="15">
        <f>'[1]таб.1 2015'!$F$63</f>
        <v>211.30778854516521</v>
      </c>
      <c r="Y9" s="15"/>
      <c r="Z9" s="15"/>
      <c r="AB9" s="14" t="s">
        <v>56</v>
      </c>
      <c r="AC9" s="15">
        <f t="shared" si="2"/>
        <v>218776.76036251109</v>
      </c>
      <c r="AD9" s="15"/>
      <c r="AE9" s="15">
        <f>'[1]таб.1 2016'!$F$31</f>
        <v>3627.2246740423625</v>
      </c>
      <c r="AF9" s="15">
        <f>'[1]таб.1 2016'!$F$14</f>
        <v>114484.6774786516</v>
      </c>
      <c r="AG9" s="15">
        <f>'[1]таб.1 2016'!$F$17</f>
        <v>33721.772794056516</v>
      </c>
      <c r="AH9" s="15">
        <f>'[1]таб.1 2016'!$F$20</f>
        <v>3578.3704099887709</v>
      </c>
      <c r="AI9" s="15">
        <f>'[1]таб.1 2016'!$F$61-AD9-AE9-AF9-AG9-AH9</f>
        <v>63077.074333838158</v>
      </c>
      <c r="AJ9" s="15"/>
      <c r="AK9" s="15">
        <f>'[1]таб.1 2016'!$F$63</f>
        <v>287.64067193367134</v>
      </c>
      <c r="AL9" s="15"/>
      <c r="AM9" s="15"/>
      <c r="AO9" s="14" t="s">
        <v>56</v>
      </c>
      <c r="AP9" s="15">
        <f t="shared" si="3"/>
        <v>245223.53294512644</v>
      </c>
      <c r="AQ9" s="15"/>
      <c r="AR9" s="15">
        <f>'[1]таб.1 2017'!$F$31</f>
        <v>14158.896749042524</v>
      </c>
      <c r="AS9" s="15">
        <f>'[1]таб.1 2017'!$F$14</f>
        <v>127036.58852838486</v>
      </c>
      <c r="AT9" s="15">
        <f>'[1]таб.1 2017'!$F$17</f>
        <v>36003.468172513356</v>
      </c>
      <c r="AU9" s="15">
        <f>'[1]таб.1 2017'!$F$20</f>
        <v>3765.3497158320547</v>
      </c>
      <c r="AV9" s="15">
        <f>'[1]таб.1 2017'!$F$61-AQ9-AR9-AS9-AT9-AU9</f>
        <v>64048.391455323363</v>
      </c>
      <c r="AW9" s="15"/>
      <c r="AX9" s="15">
        <f>'[1]таб.1 2017'!$F$63</f>
        <v>210.83832403026378</v>
      </c>
      <c r="AY9" s="15"/>
      <c r="AZ9" s="15"/>
      <c r="BB9" s="14" t="s">
        <v>56</v>
      </c>
      <c r="BC9" s="15">
        <f t="shared" si="4"/>
        <v>277799.92500674474</v>
      </c>
      <c r="BD9" s="15"/>
      <c r="BE9" s="15">
        <f>'[1]таб.1 2018 (план)'!$F$31</f>
        <v>14284.474300828153</v>
      </c>
      <c r="BF9" s="15">
        <f>'[1]таб.1 2018 (план)'!$F$14</f>
        <v>138920.62630442751</v>
      </c>
      <c r="BG9" s="15">
        <f>'[1]таб.1 2018 (план)'!$F$17</f>
        <v>42776.494475023763</v>
      </c>
      <c r="BH9" s="15">
        <f>'[1]таб.1 2018 (план)'!$F$20</f>
        <v>8795.093232766545</v>
      </c>
      <c r="BI9" s="15">
        <f>'[1]таб.1 2018 (план)'!$F$61-BD9-BE9-BF9-BG9-BH9</f>
        <v>72702.375592851255</v>
      </c>
      <c r="BJ9" s="15"/>
      <c r="BK9" s="15">
        <f>'[1]таб.1 2018 (план)'!$F$63</f>
        <v>320.86110084754517</v>
      </c>
      <c r="BL9" s="15"/>
      <c r="BM9" s="15"/>
      <c r="BO9" s="14" t="s">
        <v>56</v>
      </c>
      <c r="BP9" s="15">
        <f t="shared" si="5"/>
        <v>290023.12170704157</v>
      </c>
      <c r="BQ9" s="15"/>
      <c r="BR9" s="15">
        <f>BE9*Ф2_стр.1!$L$25</f>
        <v>14912.991170064592</v>
      </c>
      <c r="BS9" s="15">
        <f>BF9*Ф2_стр.1!$L$25</f>
        <v>145033.13386182234</v>
      </c>
      <c r="BT9" s="15">
        <f>BG9*Ф2_стр.1!$L$25</f>
        <v>44658.660231924812</v>
      </c>
      <c r="BU9" s="15">
        <f>BH9*Ф2_стр.1!$L$25</f>
        <v>9182.0773350082727</v>
      </c>
      <c r="BV9" s="15">
        <f>BI9*Ф2_стр.1!$L$25</f>
        <v>75901.280118936716</v>
      </c>
      <c r="BW9" s="15">
        <f>BJ9*Ф2_стр.1!$L$25</f>
        <v>0</v>
      </c>
      <c r="BX9" s="15">
        <f>BK9*Ф2_стр.1!$L$25</f>
        <v>334.97898928483716</v>
      </c>
      <c r="BY9" s="15">
        <f>BL9*Ф2_стр.1!$L$25</f>
        <v>0</v>
      </c>
      <c r="BZ9" s="15">
        <f>BM9*Ф2_стр.1!$L$25</f>
        <v>0</v>
      </c>
      <c r="CB9" s="14" t="s">
        <v>56</v>
      </c>
      <c r="CC9" s="15">
        <f t="shared" si="6"/>
        <v>302204.09281873732</v>
      </c>
      <c r="CD9" s="15"/>
      <c r="CE9" s="15">
        <f>BR9*Ф2_стр.1!$M$25</f>
        <v>15539.336799207305</v>
      </c>
      <c r="CF9" s="15">
        <f>BS9*Ф2_стр.1!$M$25</f>
        <v>151124.52548401887</v>
      </c>
      <c r="CG9" s="15">
        <f>BT9*Ф2_стр.1!$M$25</f>
        <v>46534.323961665657</v>
      </c>
      <c r="CH9" s="15">
        <f>BU9*Ф2_стр.1!$M$25</f>
        <v>9567.7245830786196</v>
      </c>
      <c r="CI9" s="15">
        <f>BV9*Ф2_стр.1!$M$25</f>
        <v>79089.133883932067</v>
      </c>
      <c r="CJ9" s="15">
        <f>BW9*Ф2_стр.1!$M$25</f>
        <v>0</v>
      </c>
      <c r="CK9" s="15">
        <f>BX9*Ф2_стр.1!$M$25</f>
        <v>349.04810683480031</v>
      </c>
      <c r="CL9" s="15">
        <f>BY9*Ф2_стр.1!$M$25</f>
        <v>0</v>
      </c>
      <c r="CM9" s="15">
        <f>BZ9*Ф2_стр.1!$M$25</f>
        <v>0</v>
      </c>
    </row>
    <row r="10" spans="1:91" ht="45.75" customHeight="1" x14ac:dyDescent="0.2">
      <c r="B10" s="14" t="s">
        <v>94</v>
      </c>
      <c r="C10" s="15">
        <f t="shared" ref="C10" si="7">SUM(D10:M10)</f>
        <v>12285.143642272356</v>
      </c>
      <c r="D10" s="15"/>
      <c r="E10" s="15">
        <f>'[1]таб.1 2014'!$J$31</f>
        <v>291.07421168943256</v>
      </c>
      <c r="F10" s="15">
        <f>'[1]таб.1 2014'!$J$14</f>
        <v>7827.8985515455724</v>
      </c>
      <c r="G10" s="15">
        <f>'[1]таб.1 2014'!$J$17</f>
        <v>2202.6716358787462</v>
      </c>
      <c r="H10" s="15">
        <f>'[1]таб.1 2014'!$J$20</f>
        <v>325.24016410841682</v>
      </c>
      <c r="I10" s="15">
        <f>'[1]таб.1 2014'!$J$61-D10-E10-F10-G10-H10</f>
        <v>1623.7663289777204</v>
      </c>
      <c r="J10" s="15"/>
      <c r="K10" s="15">
        <f>'[1]таб.1 2014'!$J$63</f>
        <v>14.492750072468819</v>
      </c>
      <c r="L10" s="15"/>
      <c r="M10" s="15"/>
      <c r="O10" s="14" t="s">
        <v>94</v>
      </c>
      <c r="P10" s="15">
        <f t="shared" si="1"/>
        <v>12454.368964472533</v>
      </c>
      <c r="Q10" s="15"/>
      <c r="R10" s="15">
        <f>'[1]таб.1 2015'!$J$31</f>
        <v>329.80195830053242</v>
      </c>
      <c r="S10" s="15">
        <f>'[1]таб.1 2015'!$J$14</f>
        <v>8170.4531763415334</v>
      </c>
      <c r="T10" s="15">
        <f>'[1]таб.1 2015'!$J$17</f>
        <v>2456.708914530685</v>
      </c>
      <c r="U10" s="15">
        <f>'[1]таб.1 2015'!$J$20</f>
        <v>95.648178642181364</v>
      </c>
      <c r="V10" s="15">
        <f>'[1]таб.1 2015'!$J$61-Q10-R10-S10-T10-U10</f>
        <v>1385.4209265539348</v>
      </c>
      <c r="W10" s="15"/>
      <c r="X10" s="15">
        <f>'[1]таб.1 2015'!$J$63</f>
        <v>16.335810103666308</v>
      </c>
      <c r="Y10" s="15"/>
      <c r="Z10" s="15"/>
      <c r="AB10" s="14" t="s">
        <v>94</v>
      </c>
      <c r="AC10" s="15">
        <f t="shared" si="2"/>
        <v>15853.076080972436</v>
      </c>
      <c r="AD10" s="15"/>
      <c r="AE10" s="15">
        <f>'[1]таб.1 2016'!$J$31</f>
        <v>539.19831314083262</v>
      </c>
      <c r="AF10" s="15">
        <f>'[1]таб.1 2016'!$J$14</f>
        <v>10361.944263648222</v>
      </c>
      <c r="AG10" s="15">
        <f>'[1]таб.1 2016'!$J$17</f>
        <v>3048.548067562197</v>
      </c>
      <c r="AH10" s="15">
        <f>'[1]таб.1 2016'!$J$20</f>
        <v>83.558978640566011</v>
      </c>
      <c r="AI10" s="15">
        <f>'[1]таб.1 2016'!$J$61-AD10-AE10-AF10-AG10-AH10</f>
        <v>1793.7529075956652</v>
      </c>
      <c r="AJ10" s="15"/>
      <c r="AK10" s="15">
        <f>'[1]таб.1 2016'!$J$63</f>
        <v>26.073550384955855</v>
      </c>
      <c r="AL10" s="15"/>
      <c r="AM10" s="15"/>
      <c r="AO10" s="14" t="s">
        <v>94</v>
      </c>
      <c r="AP10" s="15">
        <f t="shared" si="3"/>
        <v>10927.35652649226</v>
      </c>
      <c r="AQ10" s="15"/>
      <c r="AR10" s="15">
        <f>'[1]таб.1 2017'!$J$31</f>
        <v>662.27588866573478</v>
      </c>
      <c r="AS10" s="15">
        <f>'[1]таб.1 2017'!$J$14</f>
        <v>4624.1051107406083</v>
      </c>
      <c r="AT10" s="15">
        <f>'[1]таб.1 2017'!$J$17</f>
        <v>1833.4832703261627</v>
      </c>
      <c r="AU10" s="15">
        <f>'[1]таб.1 2017'!$J$20</f>
        <v>243.99944361327147</v>
      </c>
      <c r="AV10" s="15">
        <f>'[1]таб.1 2017'!$J$61-AQ10-AR10-AS10-AT10-AU10</f>
        <v>3555.9664493202067</v>
      </c>
      <c r="AW10" s="15"/>
      <c r="AX10" s="15">
        <f>'[1]таб.1 2017'!$J$63</f>
        <v>7.5263638262770565</v>
      </c>
      <c r="AY10" s="15"/>
      <c r="AZ10" s="15"/>
      <c r="BB10" s="14" t="s">
        <v>94</v>
      </c>
      <c r="BC10" s="15">
        <f t="shared" si="4"/>
        <v>13357.513551833061</v>
      </c>
      <c r="BD10" s="15"/>
      <c r="BE10" s="15">
        <f>'[1]таб.1 2018 (план)'!$J$31</f>
        <v>1325.6221686472034</v>
      </c>
      <c r="BF10" s="15">
        <f>'[1]таб.1 2018 (план)'!$J$14</f>
        <v>4977.6919827676929</v>
      </c>
      <c r="BG10" s="15">
        <f>'[1]таб.1 2018 (план)'!$J$17</f>
        <v>1497.7399692047138</v>
      </c>
      <c r="BH10" s="15">
        <f>'[1]таб.1 2018 (план)'!$J$20</f>
        <v>453.94558762732254</v>
      </c>
      <c r="BI10" s="15">
        <f>'[1]таб.1 2018 (план)'!$J$61-BD10-BE10-BF10-BG10-BH10</f>
        <v>5091.2719473875222</v>
      </c>
      <c r="BJ10" s="15"/>
      <c r="BK10" s="15">
        <f>'[1]таб.1 2018 (план)'!$J$63</f>
        <v>11.241896198605867</v>
      </c>
      <c r="BL10" s="15"/>
      <c r="BM10" s="15"/>
      <c r="BO10" s="14" t="s">
        <v>94</v>
      </c>
      <c r="BP10" s="15">
        <f t="shared" si="5"/>
        <v>13945.244148113716</v>
      </c>
      <c r="BQ10" s="15"/>
      <c r="BR10" s="15">
        <f>BE10*Ф2_стр.1!$L$26</f>
        <v>1383.9495440676803</v>
      </c>
      <c r="BS10" s="15">
        <f>BF10*Ф2_стр.1!$L$26</f>
        <v>5196.7104300094716</v>
      </c>
      <c r="BT10" s="15">
        <f>BG10*Ф2_стр.1!$L$26</f>
        <v>1563.6405278497214</v>
      </c>
      <c r="BU10" s="15">
        <f>BH10*Ф2_стр.1!$L$26</f>
        <v>473.91919348292475</v>
      </c>
      <c r="BV10" s="15">
        <f>BI10*Ф2_стр.1!$L$26</f>
        <v>5315.2879130725732</v>
      </c>
      <c r="BW10" s="15">
        <f>BJ10*Ф2_стр.1!$L$26</f>
        <v>0</v>
      </c>
      <c r="BX10" s="15">
        <f>BK10*Ф2_стр.1!$L$26</f>
        <v>11.736539631344526</v>
      </c>
      <c r="BY10" s="15">
        <f>BL10*Ф2_стр.1!$L$26</f>
        <v>0</v>
      </c>
      <c r="BZ10" s="15">
        <f>BM10*Ф2_стр.1!$L$26</f>
        <v>0</v>
      </c>
      <c r="CB10" s="14" t="s">
        <v>94</v>
      </c>
      <c r="CC10" s="15">
        <f t="shared" si="6"/>
        <v>14530.944402334493</v>
      </c>
      <c r="CD10" s="15"/>
      <c r="CE10" s="15">
        <f>BR10*Ф2_стр.1!$M$26</f>
        <v>1442.0754249185229</v>
      </c>
      <c r="CF10" s="15">
        <f>BS10*Ф2_стр.1!$M$26</f>
        <v>5414.9722680698696</v>
      </c>
      <c r="CG10" s="15">
        <f>BT10*Ф2_стр.1!$M$26</f>
        <v>1629.3134300194097</v>
      </c>
      <c r="CH10" s="15">
        <f>BU10*Ф2_стр.1!$M$26</f>
        <v>493.82379960920764</v>
      </c>
      <c r="CI10" s="15">
        <f>BV10*Ф2_стр.1!$M$26</f>
        <v>5538.5300054216214</v>
      </c>
      <c r="CJ10" s="15">
        <f>BW10*Ф2_стр.1!$M$26</f>
        <v>0</v>
      </c>
      <c r="CK10" s="15">
        <f>BX10*Ф2_стр.1!$M$26</f>
        <v>12.229474295860996</v>
      </c>
      <c r="CL10" s="15">
        <f>BY10*Ф2_стр.1!$M$26</f>
        <v>0</v>
      </c>
      <c r="CM10" s="15">
        <f>BZ10*Ф2_стр.1!$M$26</f>
        <v>0</v>
      </c>
    </row>
    <row r="11" spans="1:91" ht="45.75" customHeight="1" x14ac:dyDescent="0.2">
      <c r="B11" s="16" t="s">
        <v>90</v>
      </c>
      <c r="C11" s="15">
        <f t="shared" si="0"/>
        <v>16707.185574495783</v>
      </c>
      <c r="D11" s="15"/>
      <c r="E11" s="15">
        <f>'[1]таб.1 2014'!$M$31</f>
        <v>1916.5962425111861</v>
      </c>
      <c r="F11" s="15">
        <f>'[1]таб.1 2014'!$M$14</f>
        <v>7229.158747745897</v>
      </c>
      <c r="G11" s="15">
        <f>'[1]таб.1 2014'!$M$17</f>
        <v>2034.237014414645</v>
      </c>
      <c r="H11" s="15">
        <f>'[1]таб.1 2014'!$M$20</f>
        <v>2163.5825740898858</v>
      </c>
      <c r="I11" s="15">
        <f>'[1]таб.1 2014'!$M$61-D11-E11-F11-G11-H11</f>
        <v>3350.2264820563937</v>
      </c>
      <c r="J11" s="15"/>
      <c r="K11" s="15">
        <f>'[1]таб.1 2014'!$M$63</f>
        <v>13.384513677779763</v>
      </c>
      <c r="L11" s="15"/>
      <c r="M11" s="15"/>
      <c r="O11" s="16" t="s">
        <v>90</v>
      </c>
      <c r="P11" s="15">
        <f t="shared" si="1"/>
        <v>17864.212198923535</v>
      </c>
      <c r="Q11" s="15"/>
      <c r="R11" s="15">
        <f>'[1]таб.1 2015'!$M$31</f>
        <v>1546.6758172491973</v>
      </c>
      <c r="S11" s="15">
        <f>'[1]таб.1 2015'!$M$14</f>
        <v>8572.5247472579995</v>
      </c>
      <c r="T11" s="15">
        <f>'[1]таб.1 2015'!$M$17</f>
        <v>2568.7657872944942</v>
      </c>
      <c r="U11" s="15">
        <f>'[1]таб.1 2015'!$M$20</f>
        <v>1947.6757937677389</v>
      </c>
      <c r="V11" s="15">
        <f>'[1]таб.1 2015'!$M$61-Q11-R11-S11-T11-U11</f>
        <v>3211.4242339989055</v>
      </c>
      <c r="W11" s="15"/>
      <c r="X11" s="15">
        <f>'[1]таб.1 2015'!$M$63</f>
        <v>17.145819355199091</v>
      </c>
      <c r="Y11" s="15"/>
      <c r="Z11" s="15"/>
      <c r="AB11" s="16" t="s">
        <v>90</v>
      </c>
      <c r="AC11" s="15">
        <f t="shared" si="2"/>
        <v>21845.055866548126</v>
      </c>
      <c r="AD11" s="15"/>
      <c r="AE11" s="15">
        <f>'[1]таб.1 2016'!$M$31</f>
        <v>1881.6335360091884</v>
      </c>
      <c r="AF11" s="15">
        <f>'[1]таб.1 2016'!$M$14</f>
        <v>9444.0963777410143</v>
      </c>
      <c r="AG11" s="15">
        <f>'[1]таб.1 2016'!$M$17</f>
        <v>2778.5708295868885</v>
      </c>
      <c r="AH11" s="15">
        <f>'[1]таб.1 2016'!$M$20</f>
        <v>2074.4372737832286</v>
      </c>
      <c r="AI11" s="15">
        <f>'[1]таб.1 2016'!$M$61-AD11-AE11-AF11-AG11-AH11</f>
        <v>5642.5428016209116</v>
      </c>
      <c r="AJ11" s="15"/>
      <c r="AK11" s="15">
        <f>'[1]таб.1 2016'!$M$63</f>
        <v>23.775047806895646</v>
      </c>
      <c r="AL11" s="15"/>
      <c r="AM11" s="15"/>
      <c r="AO11" s="16" t="s">
        <v>90</v>
      </c>
      <c r="AP11" s="15">
        <f t="shared" si="3"/>
        <v>7968.3549693069062</v>
      </c>
      <c r="AQ11" s="15"/>
      <c r="AR11" s="15">
        <f>'[1]таб.1 2017'!$M$31</f>
        <v>181.30437874266079</v>
      </c>
      <c r="AS11" s="15">
        <f>'[1]таб.1 2017'!$M$14</f>
        <v>3480.7383311283165</v>
      </c>
      <c r="AT11" s="15">
        <f>'[1]таб.1 2017'!$M$17</f>
        <v>1529.0768703190156</v>
      </c>
      <c r="AU11" s="15">
        <f>'[1]таб.1 2017'!$M$20</f>
        <v>8.3407295035591567</v>
      </c>
      <c r="AV11" s="15">
        <f>'[1]таб.1 2017'!$M$61-AQ11-AR11-AS11-AT11-AU11</f>
        <v>2763.250749491338</v>
      </c>
      <c r="AW11" s="15"/>
      <c r="AX11" s="15">
        <f>'[1]таб.1 2017'!$M$63</f>
        <v>5.6439101220158205</v>
      </c>
      <c r="AY11" s="15"/>
      <c r="AZ11" s="15"/>
      <c r="BB11" s="16" t="s">
        <v>90</v>
      </c>
      <c r="BC11" s="15">
        <f t="shared" si="4"/>
        <v>8621.8382604950675</v>
      </c>
      <c r="BD11" s="15"/>
      <c r="BE11" s="15">
        <f>'[1]таб.1 2018 (план)'!$M$31</f>
        <v>329.47112896427018</v>
      </c>
      <c r="BF11" s="15">
        <f>'[1]таб.1 2018 (план)'!$M$14</f>
        <v>3774.8316728302721</v>
      </c>
      <c r="BG11" s="15">
        <f>'[1]таб.1 2018 (план)'!$M$17</f>
        <v>1129.342790571874</v>
      </c>
      <c r="BH11" s="15">
        <f>'[1]таб.1 2018 (план)'!$M$20</f>
        <v>115.67332729659485</v>
      </c>
      <c r="BI11" s="15">
        <f>'[1]таб.1 2018 (план)'!$M$61-BD11-BE11-BF11-BG11-BH11</f>
        <v>3264.01749136641</v>
      </c>
      <c r="BJ11" s="15"/>
      <c r="BK11" s="15">
        <f>'[1]таб.1 2018 (план)'!$M$63</f>
        <v>8.5018494656474566</v>
      </c>
      <c r="BL11" s="15"/>
      <c r="BM11" s="15"/>
      <c r="BO11" s="16" t="s">
        <v>90</v>
      </c>
      <c r="BP11" s="15">
        <f t="shared" si="5"/>
        <v>9001.1991439568519</v>
      </c>
      <c r="BQ11" s="15"/>
      <c r="BR11" s="15">
        <f>BE11*Ф2_стр.1!$L$29</f>
        <v>343.96785863869809</v>
      </c>
      <c r="BS11" s="15">
        <f>BF11*Ф2_стр.1!$L$29</f>
        <v>3940.9242664348044</v>
      </c>
      <c r="BT11" s="15">
        <f>BG11*Ф2_стр.1!$L$29</f>
        <v>1179.0338733570366</v>
      </c>
      <c r="BU11" s="15">
        <f>BH11*Ф2_стр.1!$L$29</f>
        <v>120.76295369764503</v>
      </c>
      <c r="BV11" s="15">
        <f>BI11*Ф2_стр.1!$L$29</f>
        <v>3407.6342609865324</v>
      </c>
      <c r="BW11" s="15">
        <f>BJ11*Ф2_стр.1!$L$29</f>
        <v>0</v>
      </c>
      <c r="BX11" s="15">
        <f>BK11*Ф2_стр.1!$L$29</f>
        <v>8.8759308421359453</v>
      </c>
      <c r="BY11" s="15">
        <f>BL11*Ф2_стр.1!$L$29</f>
        <v>0</v>
      </c>
      <c r="BZ11" s="15">
        <f>BM11*Ф2_стр.1!$L$29</f>
        <v>0</v>
      </c>
      <c r="CB11" s="16" t="s">
        <v>90</v>
      </c>
      <c r="CC11" s="15">
        <f t="shared" si="6"/>
        <v>9379.2495080030421</v>
      </c>
      <c r="CD11" s="15"/>
      <c r="CE11" s="15">
        <f>BR11*Ф2_стр.1!$M$29</f>
        <v>358.4145087015234</v>
      </c>
      <c r="CF11" s="15">
        <f>BS11*Ф2_стр.1!$M$29</f>
        <v>4106.4430856250665</v>
      </c>
      <c r="CG11" s="15">
        <f>BT11*Ф2_стр.1!$M$29</f>
        <v>1228.5532960380322</v>
      </c>
      <c r="CH11" s="15">
        <f>BU11*Ф2_стр.1!$M$29</f>
        <v>125.83499775294612</v>
      </c>
      <c r="CI11" s="15">
        <f>BV11*Ф2_стр.1!$M$29</f>
        <v>3550.7548999479668</v>
      </c>
      <c r="CJ11" s="15">
        <f>BW11*Ф2_стр.1!$M$29</f>
        <v>0</v>
      </c>
      <c r="CK11" s="15">
        <f>BX11*Ф2_стр.1!$M$29</f>
        <v>9.2487199375056548</v>
      </c>
      <c r="CL11" s="15">
        <f>BY11*Ф2_стр.1!$M$29</f>
        <v>0</v>
      </c>
      <c r="CM11" s="15">
        <f>BZ11*Ф2_стр.1!$M$29</f>
        <v>0</v>
      </c>
    </row>
    <row r="12" spans="1:91" ht="45.75" customHeight="1" x14ac:dyDescent="0.2">
      <c r="B12" s="14" t="s">
        <v>91</v>
      </c>
      <c r="C12" s="15">
        <f t="shared" si="0"/>
        <v>0</v>
      </c>
      <c r="D12" s="15"/>
      <c r="E12" s="15">
        <f>'[1]таб.1 2014'!$Q$31</f>
        <v>0</v>
      </c>
      <c r="F12" s="15">
        <f>'[1]таб.1 2014'!$Q$14</f>
        <v>0</v>
      </c>
      <c r="G12" s="15">
        <f>'[1]таб.1 2014'!$Q$17</f>
        <v>0</v>
      </c>
      <c r="H12" s="15">
        <f>'[1]таб.1 2014'!$Q$20</f>
        <v>0</v>
      </c>
      <c r="I12" s="15">
        <f>'[1]таб.1 2014'!$Q$61-D12-E12-F12-G12-H12</f>
        <v>0</v>
      </c>
      <c r="J12" s="15"/>
      <c r="K12" s="15">
        <f>'[1]таб.1 2014'!$Q$63</f>
        <v>0</v>
      </c>
      <c r="L12" s="15"/>
      <c r="M12" s="15"/>
      <c r="O12" s="14" t="s">
        <v>91</v>
      </c>
      <c r="P12" s="15">
        <f t="shared" si="1"/>
        <v>0</v>
      </c>
      <c r="Q12" s="15"/>
      <c r="R12" s="15">
        <f>'[1]таб.1 2015'!$Q$31</f>
        <v>0</v>
      </c>
      <c r="S12" s="15">
        <f>'[1]таб.1 2015'!$Q$14</f>
        <v>0</v>
      </c>
      <c r="T12" s="15">
        <f>'[1]таб.1 2015'!$Q$17</f>
        <v>0</v>
      </c>
      <c r="U12" s="15">
        <f>'[1]таб.1 2015'!$Q$20</f>
        <v>0</v>
      </c>
      <c r="V12" s="15">
        <f>'[1]таб.1 2015'!$Q$61-Q12-R12-S12-T12-U12</f>
        <v>0</v>
      </c>
      <c r="W12" s="15"/>
      <c r="X12" s="15">
        <f>'[1]таб.1 2015'!$Q$63</f>
        <v>0</v>
      </c>
      <c r="Y12" s="15"/>
      <c r="Z12" s="15"/>
      <c r="AB12" s="14" t="s">
        <v>91</v>
      </c>
      <c r="AC12" s="15">
        <f t="shared" si="2"/>
        <v>0</v>
      </c>
      <c r="AD12" s="15"/>
      <c r="AE12" s="15">
        <f>'[1]таб.1 2016'!$Q$31</f>
        <v>0</v>
      </c>
      <c r="AF12" s="15">
        <f>'[1]таб.1 2016'!$Q$14</f>
        <v>0</v>
      </c>
      <c r="AG12" s="15">
        <f>'[1]таб.1 2016'!$Q$17</f>
        <v>0</v>
      </c>
      <c r="AH12" s="15">
        <f>'[1]таб.1 2016'!$Q$20</f>
        <v>0</v>
      </c>
      <c r="AI12" s="15">
        <f>'[1]таб.1 2016'!$Q$61-AD12-AE12-AF12-AG12-AH12</f>
        <v>0</v>
      </c>
      <c r="AJ12" s="15"/>
      <c r="AK12" s="15">
        <f>'[1]таб.1 2016'!$Q$63</f>
        <v>0</v>
      </c>
      <c r="AL12" s="15"/>
      <c r="AM12" s="15"/>
      <c r="AO12" s="14" t="s">
        <v>91</v>
      </c>
      <c r="AP12" s="15">
        <f t="shared" si="3"/>
        <v>0</v>
      </c>
      <c r="AQ12" s="15"/>
      <c r="AR12" s="15">
        <f>'[1]таб.1 2017'!$Q$31</f>
        <v>0</v>
      </c>
      <c r="AS12" s="15">
        <f>'[1]таб.1 2017'!$Q$14</f>
        <v>0</v>
      </c>
      <c r="AT12" s="15">
        <f>'[1]таб.1 2017'!$Q$17</f>
        <v>0</v>
      </c>
      <c r="AU12" s="15">
        <f>'[1]таб.1 2017'!$Q$20</f>
        <v>0</v>
      </c>
      <c r="AV12" s="15">
        <f>'[1]таб.1 2017'!$Q$61-AQ12-AR12-AS12-AT12-AU12</f>
        <v>0</v>
      </c>
      <c r="AW12" s="15"/>
      <c r="AX12" s="15">
        <f>'[1]таб.1 2017'!$Q$63</f>
        <v>0</v>
      </c>
      <c r="AY12" s="15"/>
      <c r="AZ12" s="15"/>
      <c r="BB12" s="14" t="s">
        <v>91</v>
      </c>
      <c r="BC12" s="15">
        <f t="shared" si="4"/>
        <v>0</v>
      </c>
      <c r="BD12" s="15"/>
      <c r="BE12" s="15">
        <f>'[1]таб.1 2018 (план)'!$Q$31</f>
        <v>0</v>
      </c>
      <c r="BF12" s="15">
        <f>'[1]таб.1 2018 (план)'!$Q$14</f>
        <v>0</v>
      </c>
      <c r="BG12" s="15">
        <f>'[1]таб.1 2018 (план)'!$Q$17</f>
        <v>0</v>
      </c>
      <c r="BH12" s="15">
        <f>'[1]таб.1 2018 (план)'!$Q$20</f>
        <v>0</v>
      </c>
      <c r="BI12" s="15">
        <f>'[1]таб.1 2018 (план)'!$Q$61-BD12-BE12-BF12-BG12-BH12</f>
        <v>0</v>
      </c>
      <c r="BJ12" s="15"/>
      <c r="BK12" s="15">
        <f>'[1]таб.1 2018 (план)'!$Q$63</f>
        <v>0</v>
      </c>
      <c r="BL12" s="15"/>
      <c r="BM12" s="15"/>
      <c r="BO12" s="14" t="s">
        <v>91</v>
      </c>
      <c r="BP12" s="15">
        <f t="shared" si="5"/>
        <v>0</v>
      </c>
      <c r="BQ12" s="15"/>
      <c r="BR12" s="15"/>
      <c r="BS12" s="15"/>
      <c r="BT12" s="15"/>
      <c r="BU12" s="15"/>
      <c r="BV12" s="15"/>
      <c r="BW12" s="15"/>
      <c r="BX12" s="15">
        <f>'[1]таб.1 2018 (план)'!$Q$63</f>
        <v>0</v>
      </c>
      <c r="BY12" s="15"/>
      <c r="BZ12" s="15"/>
      <c r="CB12" s="14" t="s">
        <v>91</v>
      </c>
      <c r="CC12" s="15">
        <f t="shared" si="6"/>
        <v>0</v>
      </c>
      <c r="CD12" s="15"/>
      <c r="CE12" s="15"/>
      <c r="CF12" s="15"/>
      <c r="CG12" s="15"/>
      <c r="CH12" s="15"/>
      <c r="CI12" s="15"/>
      <c r="CJ12" s="15"/>
      <c r="CK12" s="15">
        <f>'[1]таб.1 2018 (план)'!$Q$63</f>
        <v>0</v>
      </c>
      <c r="CL12" s="15"/>
      <c r="CM12" s="15"/>
    </row>
    <row r="13" spans="1:91" ht="45.75" customHeight="1" x14ac:dyDescent="0.2">
      <c r="B13" s="14" t="s">
        <v>92</v>
      </c>
      <c r="C13" s="15">
        <f t="shared" si="0"/>
        <v>0</v>
      </c>
      <c r="D13" s="15"/>
      <c r="E13" s="15">
        <f>'[1]таб.1 2014'!$R$31</f>
        <v>0</v>
      </c>
      <c r="F13" s="15">
        <f>'[1]таб.1 2014'!$R$14</f>
        <v>0</v>
      </c>
      <c r="G13" s="15">
        <f>'[1]таб.1 2014'!$R$17</f>
        <v>0</v>
      </c>
      <c r="H13" s="15">
        <f>'[1]таб.1 2014'!$R$20</f>
        <v>0</v>
      </c>
      <c r="I13" s="15">
        <f>'[1]таб.1 2014'!$R$61-D13-E13-F13-G13-H13</f>
        <v>0</v>
      </c>
      <c r="J13" s="15"/>
      <c r="K13" s="15">
        <f>'[1]таб.1 2014'!$R$63</f>
        <v>0</v>
      </c>
      <c r="L13" s="15"/>
      <c r="M13" s="15"/>
      <c r="O13" s="14" t="s">
        <v>92</v>
      </c>
      <c r="P13" s="15">
        <f t="shared" si="1"/>
        <v>0</v>
      </c>
      <c r="Q13" s="15"/>
      <c r="R13" s="15">
        <f>'[1]таб.1 2015'!$R$31</f>
        <v>0</v>
      </c>
      <c r="S13" s="15">
        <f>'[1]таб.1 2015'!$R$14</f>
        <v>0</v>
      </c>
      <c r="T13" s="15">
        <f>'[1]таб.1 2015'!$R$17</f>
        <v>0</v>
      </c>
      <c r="U13" s="15">
        <f>'[1]таб.1 2015'!$R$20</f>
        <v>0</v>
      </c>
      <c r="V13" s="15">
        <f>'[1]таб.1 2015'!$R$61-Q13-R13-S13-T13-U13</f>
        <v>0</v>
      </c>
      <c r="W13" s="15"/>
      <c r="X13" s="15">
        <f>'[1]таб.1 2015'!$R$63</f>
        <v>0</v>
      </c>
      <c r="Y13" s="15"/>
      <c r="Z13" s="15"/>
      <c r="AB13" s="14" t="s">
        <v>92</v>
      </c>
      <c r="AC13" s="15">
        <f t="shared" si="2"/>
        <v>0</v>
      </c>
      <c r="AD13" s="15"/>
      <c r="AE13" s="15">
        <f>'[1]таб.1 2016'!$R$31</f>
        <v>0</v>
      </c>
      <c r="AF13" s="15">
        <f>'[1]таб.1 2016'!$R$14</f>
        <v>0</v>
      </c>
      <c r="AG13" s="15">
        <f>'[1]таб.1 2016'!$R$17</f>
        <v>0</v>
      </c>
      <c r="AH13" s="15">
        <f>'[1]таб.1 2016'!$R$20</f>
        <v>0</v>
      </c>
      <c r="AI13" s="15">
        <f>'[1]таб.1 2016'!$R$61-AD13-AE13-AF13-AG13-AH13</f>
        <v>0</v>
      </c>
      <c r="AJ13" s="15"/>
      <c r="AK13" s="15">
        <f>'[1]таб.1 2016'!$R$63</f>
        <v>0</v>
      </c>
      <c r="AL13" s="15"/>
      <c r="AM13" s="15"/>
      <c r="AO13" s="14" t="s">
        <v>92</v>
      </c>
      <c r="AP13" s="15">
        <f t="shared" si="3"/>
        <v>0</v>
      </c>
      <c r="AQ13" s="15"/>
      <c r="AR13" s="15">
        <f>'[1]таб.1 2017'!$R$31</f>
        <v>0</v>
      </c>
      <c r="AS13" s="15">
        <f>'[1]таб.1 2017'!$R$14</f>
        <v>0</v>
      </c>
      <c r="AT13" s="15">
        <f>'[1]таб.1 2017'!$R$17</f>
        <v>0</v>
      </c>
      <c r="AU13" s="15">
        <f>'[1]таб.1 2017'!$R$20</f>
        <v>0</v>
      </c>
      <c r="AV13" s="15">
        <f>'[1]таб.1 2017'!$R$61-AQ13-AR13-AS13-AT13-AU13</f>
        <v>0</v>
      </c>
      <c r="AW13" s="15"/>
      <c r="AX13" s="15">
        <f>'[1]таб.1 2017'!$R$63</f>
        <v>0</v>
      </c>
      <c r="AY13" s="15"/>
      <c r="AZ13" s="15"/>
      <c r="BB13" s="14" t="s">
        <v>92</v>
      </c>
      <c r="BC13" s="15">
        <f t="shared" si="4"/>
        <v>0</v>
      </c>
      <c r="BD13" s="15"/>
      <c r="BE13" s="15">
        <f>'[1]таб.1 2018 (план)'!$R$31</f>
        <v>0</v>
      </c>
      <c r="BF13" s="15">
        <f>'[1]таб.1 2018 (план)'!$R$14</f>
        <v>0</v>
      </c>
      <c r="BG13" s="15">
        <f>'[1]таб.1 2018 (план)'!$R$17</f>
        <v>0</v>
      </c>
      <c r="BH13" s="15">
        <f>'[1]таб.1 2018 (план)'!$R$20</f>
        <v>0</v>
      </c>
      <c r="BI13" s="15">
        <f>'[1]таб.1 2018 (план)'!$R$61-BD13-BE13-BF13-BG13-BH13</f>
        <v>0</v>
      </c>
      <c r="BJ13" s="15"/>
      <c r="BK13" s="15">
        <f>'[1]таб.1 2018 (план)'!$R$63</f>
        <v>0</v>
      </c>
      <c r="BL13" s="15"/>
      <c r="BM13" s="15"/>
      <c r="BO13" s="14" t="s">
        <v>92</v>
      </c>
      <c r="BP13" s="15">
        <f t="shared" si="5"/>
        <v>0</v>
      </c>
      <c r="BQ13" s="15"/>
      <c r="BR13" s="15"/>
      <c r="BS13" s="15"/>
      <c r="BT13" s="15"/>
      <c r="BU13" s="15"/>
      <c r="BV13" s="15"/>
      <c r="BW13" s="15"/>
      <c r="BX13" s="15">
        <f>'[1]таб.1 2018 (план)'!$R$63</f>
        <v>0</v>
      </c>
      <c r="BY13" s="15"/>
      <c r="BZ13" s="15"/>
      <c r="CB13" s="14" t="s">
        <v>92</v>
      </c>
      <c r="CC13" s="15">
        <f t="shared" si="6"/>
        <v>0</v>
      </c>
      <c r="CD13" s="15"/>
      <c r="CE13" s="15"/>
      <c r="CF13" s="15"/>
      <c r="CG13" s="15"/>
      <c r="CH13" s="15"/>
      <c r="CI13" s="15"/>
      <c r="CJ13" s="15"/>
      <c r="CK13" s="15">
        <f>'[1]таб.1 2018 (план)'!$R$63</f>
        <v>0</v>
      </c>
      <c r="CL13" s="15"/>
      <c r="CM13" s="15"/>
    </row>
    <row r="14" spans="1:91" s="20" customFormat="1" ht="45.75" customHeight="1" x14ac:dyDescent="0.2">
      <c r="A14" s="17"/>
      <c r="B14" s="18" t="s">
        <v>57</v>
      </c>
      <c r="C14" s="19">
        <f t="shared" ref="C14:M14" si="8">SUM(C7:C13)</f>
        <v>549643.17929774232</v>
      </c>
      <c r="D14" s="19">
        <f t="shared" si="8"/>
        <v>0</v>
      </c>
      <c r="E14" s="19">
        <f t="shared" si="8"/>
        <v>34766.679346836019</v>
      </c>
      <c r="F14" s="19">
        <f t="shared" si="8"/>
        <v>269687.0861959242</v>
      </c>
      <c r="G14" s="19">
        <f t="shared" si="8"/>
        <v>75766.016118019645</v>
      </c>
      <c r="H14" s="19">
        <f t="shared" si="8"/>
        <v>33465.77856141032</v>
      </c>
      <c r="I14" s="19">
        <f t="shared" si="8"/>
        <v>135459.10721491021</v>
      </c>
      <c r="J14" s="19">
        <f t="shared" si="8"/>
        <v>0</v>
      </c>
      <c r="K14" s="19">
        <f t="shared" si="8"/>
        <v>498.51186064192342</v>
      </c>
      <c r="L14" s="19">
        <f t="shared" si="8"/>
        <v>0</v>
      </c>
      <c r="M14" s="19">
        <f t="shared" si="8"/>
        <v>0</v>
      </c>
      <c r="O14" s="18" t="s">
        <v>57</v>
      </c>
      <c r="P14" s="19">
        <f t="shared" ref="P14:Z14" si="9">SUM(P7:P13)</f>
        <v>608212.32110365748</v>
      </c>
      <c r="Q14" s="19">
        <f t="shared" si="9"/>
        <v>0</v>
      </c>
      <c r="R14" s="19">
        <f t="shared" si="9"/>
        <v>31366.808943132779</v>
      </c>
      <c r="S14" s="19">
        <f t="shared" si="9"/>
        <v>313535.37822871731</v>
      </c>
      <c r="T14" s="19">
        <f t="shared" si="9"/>
        <v>93001.158413219993</v>
      </c>
      <c r="U14" s="19">
        <f t="shared" si="9"/>
        <v>30278.950475857717</v>
      </c>
      <c r="V14" s="19">
        <f t="shared" si="9"/>
        <v>139403.88101991237</v>
      </c>
      <c r="W14" s="19">
        <f t="shared" si="9"/>
        <v>0</v>
      </c>
      <c r="X14" s="19">
        <f t="shared" si="9"/>
        <v>626.1440228172977</v>
      </c>
      <c r="Y14" s="19">
        <f t="shared" si="9"/>
        <v>0</v>
      </c>
      <c r="Z14" s="19">
        <f t="shared" si="9"/>
        <v>0</v>
      </c>
      <c r="AB14" s="18" t="s">
        <v>57</v>
      </c>
      <c r="AC14" s="19">
        <f t="shared" ref="AC14:AM14" si="10">SUM(AC7:AC13)</f>
        <v>740549.69364219916</v>
      </c>
      <c r="AD14" s="19">
        <f t="shared" si="10"/>
        <v>0</v>
      </c>
      <c r="AE14" s="19">
        <f t="shared" si="10"/>
        <v>38835.209162570485</v>
      </c>
      <c r="AF14" s="19">
        <f t="shared" si="10"/>
        <v>360063.41469792899</v>
      </c>
      <c r="AG14" s="19">
        <f t="shared" si="10"/>
        <v>105985.97711099879</v>
      </c>
      <c r="AH14" s="19">
        <f t="shared" si="10"/>
        <v>33246.909695323149</v>
      </c>
      <c r="AI14" s="19">
        <f t="shared" si="10"/>
        <v>201510.09375688</v>
      </c>
      <c r="AJ14" s="19">
        <f t="shared" si="10"/>
        <v>0</v>
      </c>
      <c r="AK14" s="19">
        <f t="shared" si="10"/>
        <v>908.08921849780472</v>
      </c>
      <c r="AL14" s="19">
        <f t="shared" si="10"/>
        <v>0</v>
      </c>
      <c r="AM14" s="19">
        <f t="shared" si="10"/>
        <v>0</v>
      </c>
      <c r="AO14" s="18" t="s">
        <v>57</v>
      </c>
      <c r="AP14" s="19">
        <f t="shared" ref="AP14:AZ14" si="11">SUM(AP7:AP13)</f>
        <v>831495.38082931144</v>
      </c>
      <c r="AQ14" s="19">
        <f t="shared" si="11"/>
        <v>0</v>
      </c>
      <c r="AR14" s="19">
        <f t="shared" si="11"/>
        <v>51825.264605705575</v>
      </c>
      <c r="AS14" s="19">
        <f t="shared" si="11"/>
        <v>423875.58194861549</v>
      </c>
      <c r="AT14" s="19">
        <f t="shared" si="11"/>
        <v>127428.74406797162</v>
      </c>
      <c r="AU14" s="19">
        <f t="shared" si="11"/>
        <v>23750.701013426315</v>
      </c>
      <c r="AV14" s="19">
        <f t="shared" si="11"/>
        <v>203893.18085409375</v>
      </c>
      <c r="AW14" s="19">
        <f t="shared" si="11"/>
        <v>0</v>
      </c>
      <c r="AX14" s="19">
        <f t="shared" si="11"/>
        <v>721.90833949865032</v>
      </c>
      <c r="AY14" s="19">
        <f t="shared" si="11"/>
        <v>0</v>
      </c>
      <c r="AZ14" s="19">
        <f t="shared" si="11"/>
        <v>0</v>
      </c>
      <c r="BB14" s="18" t="s">
        <v>57</v>
      </c>
      <c r="BC14" s="19">
        <f t="shared" ref="BC14:BM14" si="12">SUM(BC7:BC13)</f>
        <v>1042520.3949654896</v>
      </c>
      <c r="BD14" s="19">
        <f t="shared" si="12"/>
        <v>0</v>
      </c>
      <c r="BE14" s="19">
        <f t="shared" si="12"/>
        <v>81883.607495751305</v>
      </c>
      <c r="BF14" s="19">
        <f t="shared" si="12"/>
        <v>461916.52372416219</v>
      </c>
      <c r="BG14" s="19">
        <f t="shared" si="12"/>
        <v>146887.957891717</v>
      </c>
      <c r="BH14" s="19">
        <f t="shared" si="12"/>
        <v>64627.585767626326</v>
      </c>
      <c r="BI14" s="19">
        <f t="shared" si="12"/>
        <v>286110.17029640917</v>
      </c>
      <c r="BJ14" s="19">
        <f t="shared" si="12"/>
        <v>0</v>
      </c>
      <c r="BK14" s="19">
        <f t="shared" si="12"/>
        <v>1094.5497898236274</v>
      </c>
      <c r="BL14" s="19">
        <f t="shared" si="12"/>
        <v>0</v>
      </c>
      <c r="BM14" s="19">
        <f t="shared" si="12"/>
        <v>0</v>
      </c>
      <c r="BO14" s="18" t="s">
        <v>57</v>
      </c>
      <c r="BP14" s="19">
        <f t="shared" ref="BP14:BZ14" si="13">SUM(BP7:BP13)</f>
        <v>1088391.2923439713</v>
      </c>
      <c r="BQ14" s="19">
        <f t="shared" si="13"/>
        <v>0</v>
      </c>
      <c r="BR14" s="19">
        <f t="shared" si="13"/>
        <v>85486.486225564382</v>
      </c>
      <c r="BS14" s="19">
        <f t="shared" si="13"/>
        <v>482240.85076802538</v>
      </c>
      <c r="BT14" s="19">
        <f t="shared" si="13"/>
        <v>153351.02803895256</v>
      </c>
      <c r="BU14" s="19">
        <f t="shared" si="13"/>
        <v>67471.199541401889</v>
      </c>
      <c r="BV14" s="19">
        <f t="shared" si="13"/>
        <v>298699.01778945117</v>
      </c>
      <c r="BW14" s="19">
        <f t="shared" si="13"/>
        <v>0</v>
      </c>
      <c r="BX14" s="19">
        <f t="shared" si="13"/>
        <v>1142.7099805758669</v>
      </c>
      <c r="BY14" s="19">
        <f t="shared" si="13"/>
        <v>0</v>
      </c>
      <c r="BZ14" s="19">
        <f t="shared" si="13"/>
        <v>0</v>
      </c>
      <c r="CB14" s="18" t="s">
        <v>57</v>
      </c>
      <c r="CC14" s="19">
        <f t="shared" ref="CC14:CM14" si="14">SUM(CC7:CC13)</f>
        <v>1134103.726622418</v>
      </c>
      <c r="CD14" s="19">
        <f t="shared" si="14"/>
        <v>0</v>
      </c>
      <c r="CE14" s="19">
        <f t="shared" si="14"/>
        <v>89076.918647038081</v>
      </c>
      <c r="CF14" s="19">
        <f t="shared" si="14"/>
        <v>502494.9665002824</v>
      </c>
      <c r="CG14" s="19">
        <f t="shared" si="14"/>
        <v>159791.77121658859</v>
      </c>
      <c r="CH14" s="19">
        <f t="shared" si="14"/>
        <v>70304.989922140769</v>
      </c>
      <c r="CI14" s="19">
        <f t="shared" si="14"/>
        <v>311244.37653660809</v>
      </c>
      <c r="CJ14" s="19">
        <f t="shared" si="14"/>
        <v>0</v>
      </c>
      <c r="CK14" s="19">
        <f t="shared" si="14"/>
        <v>1190.7037997600535</v>
      </c>
      <c r="CL14" s="19">
        <f t="shared" si="14"/>
        <v>0</v>
      </c>
      <c r="CM14" s="19">
        <f t="shared" si="14"/>
        <v>0</v>
      </c>
    </row>
    <row r="15" spans="1:91" s="20" customFormat="1" ht="45.75" customHeight="1" x14ac:dyDescent="0.2">
      <c r="A15" s="17"/>
      <c r="B15" s="18" t="s">
        <v>58</v>
      </c>
      <c r="C15" s="19">
        <f>C17-C14</f>
        <v>503941.04430322035</v>
      </c>
      <c r="D15" s="19">
        <f t="shared" ref="D15:M15" si="15">D17-D14</f>
        <v>0</v>
      </c>
      <c r="E15" s="19">
        <f t="shared" si="15"/>
        <v>70853.4117217288</v>
      </c>
      <c r="F15" s="19">
        <f t="shared" si="15"/>
        <v>236431.13394044974</v>
      </c>
      <c r="G15" s="19">
        <f t="shared" si="15"/>
        <v>66636.052796448173</v>
      </c>
      <c r="H15" s="19">
        <f t="shared" si="15"/>
        <v>38897.736438589694</v>
      </c>
      <c r="I15" s="19">
        <f t="shared" si="15"/>
        <v>90684.269266645832</v>
      </c>
      <c r="J15" s="19">
        <f t="shared" si="15"/>
        <v>0</v>
      </c>
      <c r="K15" s="19">
        <f t="shared" si="15"/>
        <v>438.44013935807658</v>
      </c>
      <c r="L15" s="19">
        <f t="shared" si="15"/>
        <v>0</v>
      </c>
      <c r="M15" s="19">
        <f t="shared" si="15"/>
        <v>0</v>
      </c>
      <c r="O15" s="18" t="s">
        <v>58</v>
      </c>
      <c r="P15" s="19">
        <f>P17-P14</f>
        <v>493576.26847969519</v>
      </c>
      <c r="Q15" s="19">
        <f t="shared" ref="Q15" si="16">Q17-Q14</f>
        <v>0</v>
      </c>
      <c r="R15" s="19">
        <f t="shared" ref="R15" si="17">R17-R14</f>
        <v>42974.502684227002</v>
      </c>
      <c r="S15" s="19">
        <f t="shared" ref="S15" si="18">S17-S14</f>
        <v>278045.88256460853</v>
      </c>
      <c r="T15" s="19">
        <f t="shared" ref="T15" si="19">T17-T14</f>
        <v>57492.252665361884</v>
      </c>
      <c r="U15" s="19">
        <f t="shared" ref="U15" si="20">U17-U14</f>
        <v>39795.230294204674</v>
      </c>
      <c r="V15" s="19">
        <f t="shared" ref="V15" si="21">V17-V14</f>
        <v>74712.776294110459</v>
      </c>
      <c r="W15" s="19">
        <f t="shared" ref="W15" si="22">W17-W14</f>
        <v>0</v>
      </c>
      <c r="X15" s="19">
        <f t="shared" ref="X15" si="23">X17-X14</f>
        <v>555.62397718270233</v>
      </c>
      <c r="Y15" s="19">
        <f t="shared" ref="Y15" si="24">Y17-Y14</f>
        <v>0</v>
      </c>
      <c r="Z15" s="19">
        <f t="shared" ref="Z15" si="25">Z17-Z14</f>
        <v>0</v>
      </c>
      <c r="AB15" s="18" t="s">
        <v>58</v>
      </c>
      <c r="AC15" s="19">
        <f>AC17-AC14</f>
        <v>572313.7242125686</v>
      </c>
      <c r="AD15" s="19">
        <f t="shared" ref="AD15" si="26">AD17-AD14</f>
        <v>0</v>
      </c>
      <c r="AE15" s="19">
        <f t="shared" ref="AE15" si="27">AE17-AE14</f>
        <v>42362.534320480707</v>
      </c>
      <c r="AF15" s="19">
        <f t="shared" ref="AF15" si="28">AF17-AF14</f>
        <v>309053.02285653091</v>
      </c>
      <c r="AG15" s="19">
        <f t="shared" ref="AG15" si="29">AG17-AG14</f>
        <v>80447.468330123374</v>
      </c>
      <c r="AH15" s="19">
        <f t="shared" ref="AH15" si="30">AH17-AH14</f>
        <v>32216.856694676848</v>
      </c>
      <c r="AI15" s="19">
        <f t="shared" ref="AI15" si="31">AI17-AI14</f>
        <v>107452.43722925454</v>
      </c>
      <c r="AJ15" s="19">
        <f t="shared" ref="AJ15" si="32">AJ17-AJ14</f>
        <v>0</v>
      </c>
      <c r="AK15" s="19">
        <f t="shared" ref="AK15" si="33">AK17-AK14</f>
        <v>781.40478150219519</v>
      </c>
      <c r="AL15" s="19">
        <f t="shared" ref="AL15" si="34">AL17-AL14</f>
        <v>0</v>
      </c>
      <c r="AM15" s="19">
        <f t="shared" ref="AM15" si="35">AM17-AM14</f>
        <v>0</v>
      </c>
      <c r="AO15" s="18" t="s">
        <v>58</v>
      </c>
      <c r="AP15" s="19">
        <f>AP17-AP14</f>
        <v>373506.12242664397</v>
      </c>
      <c r="AQ15" s="19">
        <f t="shared" ref="AQ15" si="36">AQ17-AQ14</f>
        <v>0</v>
      </c>
      <c r="AR15" s="19">
        <f t="shared" ref="AR15" si="37">AR17-AR14</f>
        <v>59653.517118947791</v>
      </c>
      <c r="AS15" s="19">
        <f t="shared" ref="AS15" si="38">AS17-AS14</f>
        <v>172517.89745284326</v>
      </c>
      <c r="AT15" s="19">
        <f t="shared" ref="AT15" si="39">AT17-AT14</f>
        <v>47557.585495140316</v>
      </c>
      <c r="AU15" s="19">
        <f t="shared" ref="AU15" si="40">AU17-AU14</f>
        <v>2728.5722928300929</v>
      </c>
      <c r="AV15" s="19">
        <f t="shared" ref="AV15" si="41">AV17-AV14</f>
        <v>90759.63127930701</v>
      </c>
      <c r="AW15" s="19">
        <f t="shared" ref="AW15" si="42">AW17-AW14</f>
        <v>0</v>
      </c>
      <c r="AX15" s="19">
        <f t="shared" ref="AX15" si="43">AX17-AX14</f>
        <v>288.91878757574409</v>
      </c>
      <c r="AY15" s="19">
        <f t="shared" ref="AY15" si="44">AY17-AY14</f>
        <v>0</v>
      </c>
      <c r="AZ15" s="19">
        <f t="shared" ref="AZ15" si="45">AZ17-AZ14</f>
        <v>0</v>
      </c>
      <c r="BB15" s="18" t="s">
        <v>58</v>
      </c>
      <c r="BC15" s="19">
        <f>BC17-BC14</f>
        <v>407949.20703694108</v>
      </c>
      <c r="BD15" s="19">
        <f t="shared" ref="BD15" si="46">BD17-BD14</f>
        <v>0</v>
      </c>
      <c r="BE15" s="19">
        <f t="shared" ref="BE15" si="47">BE17-BE14</f>
        <v>42116.342045425408</v>
      </c>
      <c r="BF15" s="19">
        <f t="shared" ref="BF15" si="48">BF17-BF14</f>
        <v>187683.3778513319</v>
      </c>
      <c r="BG15" s="19">
        <f t="shared" ref="BG15" si="49">BG17-BG14</f>
        <v>57890.113904008322</v>
      </c>
      <c r="BH15" s="19">
        <f t="shared" ref="BH15" si="50">BH17-BH14</f>
        <v>6605.2652837355708</v>
      </c>
      <c r="BI15" s="19">
        <f t="shared" ref="BI15" si="51">BI17-BI14</f>
        <v>113213.03809796163</v>
      </c>
      <c r="BJ15" s="19">
        <f t="shared" ref="BJ15" si="52">BJ17-BJ14</f>
        <v>0</v>
      </c>
      <c r="BK15" s="19">
        <f t="shared" ref="BK15" si="53">BK17-BK14</f>
        <v>441.06985447824491</v>
      </c>
      <c r="BL15" s="19">
        <f t="shared" ref="BL15" si="54">BL17-BL14</f>
        <v>0</v>
      </c>
      <c r="BM15" s="19">
        <f t="shared" ref="BM15" si="55">BM17-BM14</f>
        <v>0</v>
      </c>
      <c r="BO15" s="18" t="s">
        <v>58</v>
      </c>
      <c r="BP15" s="19">
        <f>BP17-BP14</f>
        <v>425898.97214656649</v>
      </c>
      <c r="BQ15" s="19">
        <f t="shared" ref="BQ15" si="56">BQ17-BQ14</f>
        <v>0</v>
      </c>
      <c r="BR15" s="19">
        <f t="shared" ref="BR15" si="57">BR17-BR14</f>
        <v>43969.461095424107</v>
      </c>
      <c r="BS15" s="19">
        <f t="shared" ref="BS15" si="58">BS17-BS14</f>
        <v>195941.44647679047</v>
      </c>
      <c r="BT15" s="19">
        <f t="shared" ref="BT15" si="59">BT17-BT14</f>
        <v>60437.2789157847</v>
      </c>
      <c r="BU15" s="19">
        <f t="shared" ref="BU15" si="60">BU17-BU14</f>
        <v>6895.8969562199345</v>
      </c>
      <c r="BV15" s="19">
        <f t="shared" ref="BV15" si="61">BV17-BV14</f>
        <v>118194.41177427198</v>
      </c>
      <c r="BW15" s="19">
        <f t="shared" ref="BW15" si="62">BW17-BW14</f>
        <v>0</v>
      </c>
      <c r="BX15" s="19">
        <f t="shared" ref="BX15" si="63">BX17-BX14</f>
        <v>460.47692807528779</v>
      </c>
      <c r="BY15" s="19">
        <f t="shared" ref="BY15" si="64">BY17-BY14</f>
        <v>0</v>
      </c>
      <c r="BZ15" s="19">
        <f t="shared" ref="BZ15" si="65">BZ17-BZ14</f>
        <v>0</v>
      </c>
      <c r="CB15" s="18" t="s">
        <v>58</v>
      </c>
      <c r="CC15" s="19">
        <f>CC17-CC14</f>
        <v>443786.72897672234</v>
      </c>
      <c r="CD15" s="19">
        <f t="shared" ref="CD15" si="66">CD17-CD14</f>
        <v>0</v>
      </c>
      <c r="CE15" s="19">
        <f t="shared" ref="CE15" si="67">CE17-CE14</f>
        <v>45816.178461431933</v>
      </c>
      <c r="CF15" s="19">
        <f t="shared" ref="CF15" si="68">CF17-CF14</f>
        <v>204170.98722881579</v>
      </c>
      <c r="CG15" s="19">
        <f t="shared" ref="CG15" si="69">CG17-CG14</f>
        <v>62975.64463024764</v>
      </c>
      <c r="CH15" s="19">
        <f t="shared" ref="CH15" si="70">CH17-CH14</f>
        <v>7185.5246283811721</v>
      </c>
      <c r="CI15" s="19">
        <f t="shared" ref="CI15" si="71">CI17-CI14</f>
        <v>123158.57706879143</v>
      </c>
      <c r="CJ15" s="19">
        <f t="shared" ref="CJ15" si="72">CJ17-CJ14</f>
        <v>0</v>
      </c>
      <c r="CK15" s="19">
        <f t="shared" ref="CK15" si="73">CK17-CK14</f>
        <v>479.81695905444985</v>
      </c>
      <c r="CL15" s="19">
        <f t="shared" ref="CL15" si="74">CL17-CL14</f>
        <v>0</v>
      </c>
      <c r="CM15" s="19">
        <f t="shared" ref="CM15" si="75">CM17-CM14</f>
        <v>0</v>
      </c>
    </row>
    <row r="16" spans="1:91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</row>
    <row r="17" spans="1:91" x14ac:dyDescent="0.2">
      <c r="A17" s="17"/>
      <c r="B17" s="22" t="s">
        <v>93</v>
      </c>
      <c r="C17" s="19">
        <f t="shared" ref="C17" si="76">SUM(D17:M17)</f>
        <v>1053584.2236009627</v>
      </c>
      <c r="D17" s="19"/>
      <c r="E17" s="19">
        <f>'[1]таб.1 2014'!$C$31</f>
        <v>105620.09106856481</v>
      </c>
      <c r="F17" s="19">
        <f>'[1]таб.1 2014'!$C$14</f>
        <v>506118.22013637394</v>
      </c>
      <c r="G17" s="19">
        <f>'[1]таб.1 2014'!$C$17</f>
        <v>142402.06891446782</v>
      </c>
      <c r="H17" s="19">
        <f>'[1]таб.1 2014'!$C$20</f>
        <v>72363.515000000014</v>
      </c>
      <c r="I17" s="19">
        <f>'[1]таб.1 2014'!$C$61-D17-E17-F17-G17-H17</f>
        <v>226143.37648155604</v>
      </c>
      <c r="J17" s="19"/>
      <c r="K17" s="19">
        <f>'[1]таб.1 2014'!$C$63</f>
        <v>936.952</v>
      </c>
      <c r="L17" s="19"/>
      <c r="M17" s="19"/>
      <c r="O17" s="22" t="s">
        <v>93</v>
      </c>
      <c r="P17" s="19">
        <f t="shared" ref="P17" si="77">SUM(Q17:Z17)</f>
        <v>1101788.5895833527</v>
      </c>
      <c r="Q17" s="19"/>
      <c r="R17" s="19">
        <f>'[1]таб.1 2015'!$C$31</f>
        <v>74341.311627359784</v>
      </c>
      <c r="S17" s="19">
        <f>'[1]таб.1 2015'!$C$14</f>
        <v>591581.26079332584</v>
      </c>
      <c r="T17" s="19">
        <f>'[1]таб.1 2015'!$C$17</f>
        <v>150493.41107858188</v>
      </c>
      <c r="U17" s="19">
        <f>'[1]таб.1 2015'!$C$20</f>
        <v>70074.18077006239</v>
      </c>
      <c r="V17" s="19">
        <f>'[1]таб.1 2015'!$C$61-Q17-R17-S17-T17-U17</f>
        <v>214116.65731402283</v>
      </c>
      <c r="W17" s="19"/>
      <c r="X17" s="19">
        <f>'[1]таб.1 2015'!$C$63</f>
        <v>1181.768</v>
      </c>
      <c r="Y17" s="19"/>
      <c r="Z17" s="19"/>
      <c r="AB17" s="22" t="s">
        <v>93</v>
      </c>
      <c r="AC17" s="19">
        <f t="shared" ref="AC17" si="78">SUM(AD17:AM17)</f>
        <v>1312863.4178547678</v>
      </c>
      <c r="AD17" s="19"/>
      <c r="AE17" s="19">
        <f>'[1]таб.1 2016'!$C$31</f>
        <v>81197.743483051192</v>
      </c>
      <c r="AF17" s="19">
        <f>'[1]таб.1 2016'!$C$14</f>
        <v>669116.4375544599</v>
      </c>
      <c r="AG17" s="19">
        <f>'[1]таб.1 2016'!$C$17</f>
        <v>186433.44544112217</v>
      </c>
      <c r="AH17" s="19">
        <f>'[1]таб.1 2016'!$C$20</f>
        <v>65463.766389999997</v>
      </c>
      <c r="AI17" s="19">
        <f>'[1]таб.1 2016'!$C$61-AD17-AE17-AF17-AG17-AH17</f>
        <v>308962.53098613454</v>
      </c>
      <c r="AJ17" s="19"/>
      <c r="AK17" s="19">
        <f>'[1]таб.1 2016'!$C$63</f>
        <v>1689.4939999999999</v>
      </c>
      <c r="AL17" s="19"/>
      <c r="AM17" s="19"/>
      <c r="AO17" s="22" t="s">
        <v>93</v>
      </c>
      <c r="AP17" s="19">
        <f t="shared" ref="AP17" si="79">SUM(AQ17:AZ17)</f>
        <v>1205001.5032559554</v>
      </c>
      <c r="AQ17" s="19"/>
      <c r="AR17" s="19">
        <f>'[1]таб.1 2017'!$C$31</f>
        <v>111478.78172465337</v>
      </c>
      <c r="AS17" s="19">
        <f>'[1]таб.1 2017'!$C$14</f>
        <v>596393.47940145875</v>
      </c>
      <c r="AT17" s="19">
        <f>'[1]таб.1 2017'!$C$17</f>
        <v>174986.32956311194</v>
      </c>
      <c r="AU17" s="19">
        <f>'[1]таб.1 2017'!$C$20</f>
        <v>26479.273306256408</v>
      </c>
      <c r="AV17" s="19">
        <f>'[1]таб.1 2017'!$C$61-AQ17-AR17-AS17-AT17-AU17</f>
        <v>294652.81213340076</v>
      </c>
      <c r="AW17" s="19"/>
      <c r="AX17" s="19">
        <f>'[1]таб.1 2017'!$C$63</f>
        <v>1010.8271270743944</v>
      </c>
      <c r="AY17" s="19"/>
      <c r="AZ17" s="19"/>
      <c r="BB17" s="22" t="s">
        <v>93</v>
      </c>
      <c r="BC17" s="19">
        <f t="shared" ref="BC17" si="80">SUM(BD17:BM17)</f>
        <v>1450469.6020024307</v>
      </c>
      <c r="BD17" s="19"/>
      <c r="BE17" s="19">
        <f>'[1]таб.1 2018 (план)'!$C$31</f>
        <v>123999.94954117671</v>
      </c>
      <c r="BF17" s="19">
        <f>'[1]таб.1 2018 (план)'!$C$14</f>
        <v>649599.90157549409</v>
      </c>
      <c r="BG17" s="19">
        <f>'[1]таб.1 2018 (план)'!$C$17</f>
        <v>204778.07179572532</v>
      </c>
      <c r="BH17" s="19">
        <f>'[1]таб.1 2018 (план)'!$C$20</f>
        <v>71232.851051361897</v>
      </c>
      <c r="BI17" s="19">
        <f>'[1]таб.1 2018 (план)'!$C$61-BD17-BE17-BF17-BG17-BH17</f>
        <v>399323.2083943708</v>
      </c>
      <c r="BJ17" s="19"/>
      <c r="BK17" s="19">
        <f>'[1]таб.1 2018 (план)'!$C$63</f>
        <v>1535.6196443018723</v>
      </c>
      <c r="BL17" s="19"/>
      <c r="BM17" s="19"/>
      <c r="BO17" s="22" t="s">
        <v>93</v>
      </c>
      <c r="BP17" s="19">
        <f t="shared" ref="BP17" si="81">SUM(BQ17:BZ17)</f>
        <v>1514290.2644905378</v>
      </c>
      <c r="BQ17" s="19"/>
      <c r="BR17" s="19">
        <f>BE17*Ф2_стр.1!$L$22</f>
        <v>129455.94732098849</v>
      </c>
      <c r="BS17" s="19">
        <f>BF17*Ф2_стр.1!$L$22</f>
        <v>678182.29724481585</v>
      </c>
      <c r="BT17" s="19">
        <f>BG17*Ф2_стр.1!$L$22</f>
        <v>213788.30695473726</v>
      </c>
      <c r="BU17" s="19">
        <f>BH17*Ф2_стр.1!$L$22</f>
        <v>74367.096497621824</v>
      </c>
      <c r="BV17" s="19">
        <f>BI17*Ф2_стр.1!$L$22</f>
        <v>416893.42956372316</v>
      </c>
      <c r="BW17" s="19">
        <f>BJ17*Ф2_стр.1!$L$22</f>
        <v>0</v>
      </c>
      <c r="BX17" s="19">
        <f>BK17*Ф2_стр.1!$L$22</f>
        <v>1603.1869086511547</v>
      </c>
      <c r="BY17" s="19">
        <f>BL17*Ф2_стр.1!$L$22</f>
        <v>0</v>
      </c>
      <c r="BZ17" s="19">
        <f>BM17*Ф2_стр.1!$L$22</f>
        <v>0</v>
      </c>
      <c r="CB17" s="22" t="s">
        <v>93</v>
      </c>
      <c r="CC17" s="19">
        <f t="shared" ref="CC17" si="82">SUM(CD17:CM17)</f>
        <v>1577890.4555991404</v>
      </c>
      <c r="CD17" s="19"/>
      <c r="CE17" s="19">
        <f>BR17*Ф2_стр.1!$M$22</f>
        <v>134893.09710847001</v>
      </c>
      <c r="CF17" s="19">
        <f>BS17*Ф2_стр.1!$M$22</f>
        <v>706665.9537290982</v>
      </c>
      <c r="CG17" s="19">
        <f>BT17*Ф2_стр.1!$M$22</f>
        <v>222767.41584683623</v>
      </c>
      <c r="CH17" s="19">
        <f>BU17*Ф2_стр.1!$M$22</f>
        <v>77490.514550521941</v>
      </c>
      <c r="CI17" s="19">
        <f>BV17*Ф2_стр.1!$M$22</f>
        <v>434402.95360539953</v>
      </c>
      <c r="CJ17" s="19">
        <f>BW17*Ф2_стр.1!$M$22</f>
        <v>0</v>
      </c>
      <c r="CK17" s="19">
        <f>BX17*Ф2_стр.1!$M$22</f>
        <v>1670.5207588145033</v>
      </c>
      <c r="CL17" s="19">
        <f>BY17*Ф2_стр.1!$M$22</f>
        <v>0</v>
      </c>
      <c r="CM17" s="19">
        <f>BZ17*Ф2_стр.1!$M$22</f>
        <v>0</v>
      </c>
    </row>
  </sheetData>
  <mergeCells count="21">
    <mergeCell ref="CD3:CM3"/>
    <mergeCell ref="AP3:AP4"/>
    <mergeCell ref="AQ3:AZ3"/>
    <mergeCell ref="BC3:BC4"/>
    <mergeCell ref="BD3:BM3"/>
    <mergeCell ref="BO3:BO5"/>
    <mergeCell ref="BP3:BP4"/>
    <mergeCell ref="BQ3:BZ3"/>
    <mergeCell ref="CB3:CB5"/>
    <mergeCell ref="CC3:CC4"/>
    <mergeCell ref="B3:B5"/>
    <mergeCell ref="O3:O5"/>
    <mergeCell ref="AB3:AB5"/>
    <mergeCell ref="AO3:AO5"/>
    <mergeCell ref="BB3:BB5"/>
    <mergeCell ref="C3:C4"/>
    <mergeCell ref="P3:P4"/>
    <mergeCell ref="Q3:Z3"/>
    <mergeCell ref="D3:M3"/>
    <mergeCell ref="AC3:AC4"/>
    <mergeCell ref="AD3:AM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Ф2_стр.1</vt:lpstr>
      <vt:lpstr>Ф2_стр.2</vt:lpstr>
      <vt:lpstr>Ф2_стр.1!Область_печати</vt:lpstr>
      <vt:lpstr>Ф2_стр.2!Область_печати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Тихонова Е. А.</cp:lastModifiedBy>
  <cp:lastPrinted>2011-05-26T05:29:33Z</cp:lastPrinted>
  <dcterms:created xsi:type="dcterms:W3CDTF">2011-01-11T10:25:48Z</dcterms:created>
  <dcterms:modified xsi:type="dcterms:W3CDTF">2019-05-16T11:44:10Z</dcterms:modified>
</cp:coreProperties>
</file>